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1079A821-4BF0-40E9-ADA9-7C3635219C4D}" xr6:coauthVersionLast="47" xr6:coauthVersionMax="47" xr10:uidLastSave="{00000000-0000-0000-0000-000000000000}"/>
  <bookViews>
    <workbookView xWindow="28680" yWindow="-120" windowWidth="29040" windowHeight="1584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<sst xmlns="http://schemas.openxmlformats.org/spreadsheetml/2006/main" count="842" uniqueCount="603">
  <si>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</si>
  <si>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</si>
  <si>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</si>
  <si>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</si>
  <si>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</si>
  <si>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</si>
  <si>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</si>
  <si>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</si>
  <si>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</si>
  <si>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</si>
  <si>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</si>
  <si>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</si>
  <si>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</si>
  <si>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</si>
  <si>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</si>
  <si>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</si>
  <si>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</si>
  <si>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</si>
  <si>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</si>
  <si>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</si>
  <si>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</si>
  <si>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</si>
  <si>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</si>
  <si>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</si>
  <si>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</si>
  <si>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</si>
  <si>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</si>
  <si>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</si>
  <si>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</si>
  <si>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</si>
  <si>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</si>
  <si>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</si>
  <si>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</si>
  <si>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</si>
  <si>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</si>
  <si>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</si>
  <si>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</si>
  <si>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</si>
  <si>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</si>
  <si>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</si>
  <si>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</si>
  <si>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</si>
  <si>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</si>
  <si>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</si>
  <si>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</si>
  <si>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</si>
  <si>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</si>
  <si>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</si>
  <si>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</si>
  <si>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</si>
  <si>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</si>
  <si>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</si>
  <si>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</si>
  <si>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</si>
  <si>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</si>
  <si>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</si>
  <si>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</si>
  <si>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</si>
  <si>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</si>
  <si>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</si>
  <si>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</si>
  <si>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</si>
  <si>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</si>
  <si>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</si>
  <si>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</si>
  <si>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</si>
  <si>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</si>
  <si>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</si>
  <si>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</si>
  <si>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</si>
  <si>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</si>
  <si>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</si>
  <si>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</si>
  <si>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</si>
  <si>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</si>
  <si>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</si>
  <si>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Nottinghamshire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</si>
  <si>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</si>
  <si>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</si>
  <si>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</si>
  <si>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</si>
  <si>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</si>
  <si>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</si>
  <si>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</si>
  <si>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</si>
  <si>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</si>
  <si>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</si>
  <si>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</si>
  <si>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Reduction in long term residential increase in community based services. Formula diference between 2021/22 and 2022/23 applied</t>
  </si>
  <si>
    <t>Number of beds commissioned during the year</t>
  </si>
  <si>
    <t xml:space="preserve">Formula diference between 2021/22 and 2022/23 applied + 25% for decrease in usage </t>
  </si>
  <si>
    <t>Long Term Support - Nursing; 18-64</t>
  </si>
  <si>
    <t>Strategic direction to reduce reliance on residential care in the medium term. Formula reduction at same rate as increase between 2021/22 and 2022/23</t>
  </si>
  <si>
    <t>As above - Working to enhance alternative community options. Strategic direction to reduce reliance on residential care in the medium term. Formula reduction at same rate as increase between 2021/22 and 2022/23</t>
  </si>
  <si>
    <t>Long Term Support - Residential; 65+</t>
  </si>
  <si>
    <t>Long Term Support - Residential; 18-64</t>
  </si>
  <si>
    <t>Strategic direction to reduce reliance on residential care in the medium term - increased alternative housing options including supported living and general needs. Formula reduction at same rate as decrease between 2021/22 and 2022/23</t>
  </si>
  <si>
    <t>Formula reduction at same rate as decrease between 2021/22 and 2022/23</t>
  </si>
  <si>
    <t>Long Term Support - Community; Homecare 65+</t>
  </si>
  <si>
    <t>Formula increase of 9% to reflect the capacity increase on market share data</t>
  </si>
  <si>
    <t>Contact hours commissioned during the year</t>
  </si>
  <si>
    <t>Long Term Support - Community; Homecare 18-64</t>
  </si>
  <si>
    <t>Long Term Support - Community; Extra Care 65+</t>
  </si>
  <si>
    <t>Market to remain static, no new units coming online</t>
  </si>
  <si>
    <t>Number of placements commissioned during the year</t>
  </si>
  <si>
    <t>Long Term Support - Community; Extra Care 18-64</t>
  </si>
  <si>
    <t>Market to increase due to improved capacity and flow</t>
  </si>
  <si>
    <t>Long Term Support - Community; Supported Living 18+</t>
  </si>
  <si>
    <t>Medium term growth expected within supported living and outreach, in part driven by a reduction in residential care use.  Short term trend formula applied to predict</t>
  </si>
  <si>
    <t>Additional 85 units to become available this financial year</t>
  </si>
  <si>
    <t>Unit</t>
  </si>
  <si>
    <t xml:space="preserve">Current Capacity </t>
  </si>
  <si>
    <t>% Used*</t>
  </si>
  <si>
    <t>Please select the option that best reflects your local capacity situation</t>
  </si>
  <si>
    <t>Maximum number of potential supported clients for 2023/24</t>
  </si>
  <si>
    <t>C - Capacity situation means available provision broadly matches need, with some choice and only occasionally waits. (Neutral option)</t>
  </si>
  <si>
    <t xml:space="preserve">Data gathered from capacity tracker. </t>
  </si>
  <si>
    <t>Total available beds as of April 2023</t>
  </si>
  <si>
    <t>Data gathered from capacity tracker</t>
  </si>
  <si>
    <t>B - Capacity situation means most people have to wait for support and / or receive alternative support (e.g. due to specific needs, location etc.)</t>
  </si>
  <si>
    <t>E - Capacity situation means there is 'over-supply' and choice for people accessing support and commissioners.</t>
  </si>
  <si>
    <t xml:space="preserve">This is contracted only, as we don't break this down in age I have used the same figures to reflect the capacity can be used for both age groups.  That data is based of market share reports of commissioned services as we do not hold any vacant capacity data. </t>
  </si>
  <si>
    <t>Total number of available contact hours as of April 2023</t>
  </si>
  <si>
    <t xml:space="preserve">This is contracted only, as we don't break this down in age I have used the same figures to reflect the capacity can be used for both age groups.  That data is based of market share reports of commissioned services as we do not hold any vacant capacity data.  </t>
  </si>
  <si>
    <t>This is contracted only, as we don't break this down in age I have used the same figures to reflect the capacity can be used for both age groups.  That data is based of market share reports of commissioned services as we do not hold any vacant capacity data.  The percentage is based on business intelligence</t>
  </si>
  <si>
    <t>Schemes are able to support a maximum number of 222 people at any given time (regardless of age).  The number throughout the year depends on how many people move on from the service</t>
  </si>
  <si>
    <t>Total available placements as of April 2023</t>
  </si>
  <si>
    <t>This data is based on how we commission supportorted living which includes out reach etc. As this we don't hold data for capacity of the community market the estimates have been made using market intelligence</t>
  </si>
  <si>
    <t>c92 is the vacant placements for residential supported living and does not take into account the community services. % based on actual commissioned placements april 2023 and total available capacity for residential supported living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</si>
  <si>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</si>
  <si>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</si>
  <si>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</si>
  <si>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</si>
  <si>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</si>
  <si>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</si>
  <si>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</si>
  <si>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</si>
  <si>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</si>
  <si>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</si>
  <si>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</si>
  <si>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</si>
  <si>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</si>
  <si>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</si>
  <si>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</si>
  <si>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</si>
  <si>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</si>
  <si>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</si>
  <si>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</si>
  <si>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</si>
  <si>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</si>
  <si>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</si>
  <si>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</si>
  <si>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</si>
  <si>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</si>
  <si>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</si>
  <si>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</si>
  <si>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</si>
  <si>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</si>
  <si>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</si>
  <si>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</si>
  <si>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</si>
  <si>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</si>
  <si>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</si>
  <si>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</si>
  <si>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</si>
  <si>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</si>
  <si>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</si>
  <si>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</si>
  <si>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</si>
  <si>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</si>
  <si>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</si>
  <si>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</si>
  <si>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</si>
  <si>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</si>
  <si>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</si>
  <si>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</si>
  <si>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</si>
  <si>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</si>
  <si>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</si>
  <si>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</si>
  <si>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</si>
  <si>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</si>
  <si>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</si>
  <si>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</si>
  <si>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</si>
  <si>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</si>
  <si>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</si>
  <si>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</si>
  <si>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</si>
  <si>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</si>
  <si>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</si>
  <si>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</si>
  <si>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</si>
  <si>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</si>
  <si>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</si>
  <si>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</si>
  <si>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</si>
  <si>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</si>
  <si>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</si>
  <si>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</si>
  <si>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</si>
  <si>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</si>
  <si>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</si>
  <si>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</si>
  <si>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</si>
  <si>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</si>
  <si>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</si>
  <si>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</si>
  <si>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</si>
  <si>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</si>
  <si>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</si>
  <si>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</si>
  <si>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</si>
  <si>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</si>
  <si>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</si>
  <si>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</si>
  <si>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</si>
  <si>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</si>
  <si>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</si>
  <si>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</si>
  <si>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</si>
  <si>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</si>
  <si>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</si>
  <si>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</si>
  <si>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</si>
  <si>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</si>
  <si>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</si>
  <si>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</si>
  <si>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</si>
  <si>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</si>
  <si>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</si>
  <si>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</si>
  <si>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</si>
  <si>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</si>
  <si>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</si>
  <si>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</si>
  <si>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</si>
  <si>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</si>
  <si>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</si>
  <si>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</si>
  <si>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</si>
  <si>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</si>
  <si>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</si>
  <si>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</si>
  <si>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</si>
  <si>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</si>
  <si>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</si>
  <si>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</si>
  <si>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</si>
  <si>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</si>
  <si>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</si>
  <si>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</si>
  <si>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</si>
  <si>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</si>
  <si>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</si>
  <si>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</si>
  <si>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</si>
  <si>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</si>
  <si>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</si>
  <si>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</si>
  <si>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</si>
  <si>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</si>
  <si>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</si>
  <si>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</si>
  <si>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</si>
  <si>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</si>
  <si>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</si>
  <si>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</si>
  <si>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</si>
  <si>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</si>
  <si>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</si>
  <si>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</si>
  <si>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</si>
  <si>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</si>
  <si>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</si>
  <si>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</si>
  <si>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</si>
  <si>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</si>
  <si>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</si>
  <si>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</si>
  <si>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</si>
  <si>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</si>
  <si>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</si>
  <si>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</si>
  <si>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</si>
  <si>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</si>
  <si>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</si>
  <si>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</si>
  <si>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</si>
  <si>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</si>
  <si>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</si>
  <si>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</si>
  <si>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</si>
  <si>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</si>
  <si>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</si>
  <si>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</si>
  <si>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</si>
  <si>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</si>
  <si>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</si>
  <si>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</si>
  <si>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</si>
  <si>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</si>
  <si>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</si>
  <si>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</si>
  <si>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</si>
  <si>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</si>
  <si>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</si>
  <si>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</si>
  <si>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</si>
  <si>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</si>
  <si>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</si>
  <si>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</si>
  <si>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</si>
  <si>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</si>
  <si>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</si>
  <si>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</si>
  <si>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</si>
  <si>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</si>
  <si>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</si>
  <si>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</si>
  <si>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</si>
  <si>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</si>
  <si>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</si>
  <si>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</si>
  <si>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</si>
  <si>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</si>
  <si>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</si>
  <si>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</si>
  <si>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</si>
  <si>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</si>
  <si>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</si>
  <si>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</si>
  <si>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</si>
  <si>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</si>
  <si>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</si>
  <si>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</si>
  <si>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</si>
  <si>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</si>
  <si>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</si>
  <si>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</si>
  <si>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</si>
  <si>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</si>
  <si>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</si>
  <si>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</si>
  <si>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</si>
  <si>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</si>
  <si>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</si>
  <si>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</si>
  <si>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</si>
  <si>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</si>
  <si>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</si>
  <si>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</si>
  <si>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</si>
  <si>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</si>
  <si>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</si>
  <si>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</si>
  <si>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</si>
  <si>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</si>
  <si>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</si>
  <si>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</si>
  <si>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</si>
  <si>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</si>
  <si>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</si>
  <si>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</si>
  <si>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</si>
  <si>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</si>
  <si>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</si>
  <si>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</si>
  <si>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</si>
  <si>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</si>
  <si>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</si>
  <si>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</si>
  <si>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</si>
  <si>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</si>
  <si>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</si>
  <si>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</si>
  <si>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</si>
  <si>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</si>
  <si>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</si>
  <si>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</si>
  <si>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</si>
  <si>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</si>
  <si>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</si>
  <si>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</si>
  <si>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</si>
  <si>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</si>
  <si>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</si>
  <si>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</si>
  <si>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</si>
  <si>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</si>
  <si>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</si>
  <si>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</si>
  <si>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</si>
  <si>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</si>
  <si>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</si>
  <si>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</si>
  <si>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</si>
  <si>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</si>
  <si>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</si>
  <si>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</si>
  <si>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</si>
  <si>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</si>
  <si>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</si>
  <si>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</si>
  <si>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</si>
  <si>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</si>
  <si>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</si>
  <si>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</si>
  <si>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</si>
  <si>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</si>
  <si>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</si>
  <si>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</si>
  <si>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</si>
  <si>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</si>
  <si>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</si>
  <si>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</si>
  <si>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</si>
  <si>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</si>
  <si>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</si>
  <si>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</si>
  <si>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</si>
  <si>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</si>
  <si>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</si>
  <si>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</si>
  <si>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</si>
  <si>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</si>
  <si>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</si>
  <si>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</si>
  <si>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</si>
  <si>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</si>
  <si>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</si>
  <si>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</si>
  <si>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</si>
  <si>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</si>
  <si>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</si>
  <si>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</si>
  <si>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</si>
  <si>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</si>
  <si>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</si>
  <si>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B - Capacity situation means people have to occasionally wait for support and / or receive alternative support (e.g. due to specific needs, location etc).</t>
  </si>
  <si>
    <t xml:space="preserve">D - Capacity situation means there is available capacity and often choice for people about their service / provider. </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</si>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</sst>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rgb="FF000000"/>
      </patternFill>
    </fill>
    <fill>
      <patternFill patternType="solid">
        <fgColor rgb="FFEDEDED"/>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7" borderId="0">
      <alignment vertical="top"/>
    </xf>
  </cellStyleXfs>
  <cellXfs count="87">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8" borderId="0" xfId="0" applyFont="1" applyFill="1"/>
    <xf numFmtId="0" fontId="0" fillId="8"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0" fontId="7" fillId="3" borderId="6" xfId="0" applyFont="1" applyFill="1" applyBorder="1"/>
    <xf numFmtId="0" fontId="7" fillId="8" borderId="6" xfId="0" applyFont="1" applyFill="1" applyBorder="1"/>
    <xf numFmtId="0" fontId="7" fillId="8" borderId="0" xfId="0" applyFont="1" applyFill="1"/>
    <xf numFmtId="0" fontId="6" fillId="9" borderId="14" xfId="0" applyFont="1" applyFill="1" applyBorder="1" applyAlignment="1">
      <alignment wrapText="1"/>
    </xf>
    <xf numFmtId="0" fontId="6" fillId="9" borderId="14" xfId="0" applyFont="1" applyFill="1" applyBorder="1"/>
    <xf numFmtId="0" fontId="6" fillId="9" borderId="14" xfId="0" quotePrefix="1" applyFont="1" applyFill="1" applyBorder="1" applyAlignment="1">
      <alignment wrapText="1"/>
    </xf>
    <xf numFmtId="0" fontId="5" fillId="9" borderId="14" xfId="0" applyFont="1" applyFill="1" applyBorder="1"/>
    <xf numFmtId="0" fontId="6" fillId="9" borderId="4" xfId="0" applyFont="1" applyFill="1" applyBorder="1" applyAlignment="1">
      <alignment wrapText="1"/>
    </xf>
    <xf numFmtId="0" fontId="6" fillId="9" borderId="3" xfId="0" applyFont="1" applyFill="1" applyBorder="1" applyAlignment="1">
      <alignment wrapText="1"/>
    </xf>
    <xf numFmtId="0" fontId="6" fillId="9"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3" fontId="6" fillId="10" borderId="1" xfId="0" applyNumberFormat="1" applyFont="1" applyFill="1" applyBorder="1" applyAlignment="1" applyProtection="1">
      <alignment horizontal="center" vertical="center"/>
      <protection locked="0"/>
    </xf>
    <xf numFmtId="3" fontId="6" fillId="10" borderId="2" xfId="0" applyNumberFormat="1" applyFont="1" applyFill="1" applyBorder="1" applyAlignment="1" applyProtection="1">
      <alignment horizontal="center" vertical="center"/>
      <protection locked="0"/>
    </xf>
    <xf numFmtId="49" fontId="6" fillId="11" borderId="2" xfId="0" applyNumberFormat="1" applyFont="1" applyFill="1" applyBorder="1" applyAlignment="1" applyProtection="1">
      <alignment horizontal="left" vertical="top" wrapText="1"/>
      <protection locked="0"/>
    </xf>
    <xf numFmtId="3" fontId="6" fillId="10" borderId="4" xfId="0" applyNumberFormat="1" applyFont="1" applyFill="1" applyBorder="1" applyAlignment="1" applyProtection="1">
      <alignment horizontal="center" vertical="center"/>
      <protection locked="0"/>
    </xf>
    <xf numFmtId="3" fontId="6" fillId="10" borderId="10" xfId="0" applyNumberFormat="1" applyFont="1" applyFill="1" applyBorder="1" applyAlignment="1" applyProtection="1">
      <alignment horizontal="center" vertical="center"/>
      <protection locked="0"/>
    </xf>
    <xf numFmtId="49" fontId="6" fillId="11" borderId="10" xfId="0" applyNumberFormat="1" applyFont="1" applyFill="1" applyBorder="1" applyAlignment="1" applyProtection="1">
      <alignment horizontal="left" vertical="top" wrapText="1"/>
      <protection locked="0"/>
    </xf>
    <xf numFmtId="49" fontId="6" fillId="11" borderId="12" xfId="0" applyNumberFormat="1" applyFont="1" applyFill="1" applyBorder="1" applyAlignment="1" applyProtection="1">
      <alignment horizontal="left" vertical="top" wrapText="1"/>
      <protection locked="0"/>
    </xf>
    <xf numFmtId="9" fontId="6" fillId="10" borderId="2" xfId="1" applyFont="1" applyFill="1" applyBorder="1" applyAlignment="1" applyProtection="1">
      <alignment horizontal="center" vertical="center" wrapText="1"/>
      <protection locked="0"/>
    </xf>
    <xf numFmtId="9" fontId="6" fillId="10" borderId="10" xfId="1"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36" zoomScaleNormal="100" workbookViewId="0">
      <selection activeCell="A2" sqref="A2"/>
    </sheetView>
  </sheetViews>
  <sheetFormatPr defaultRowHeight="15.5" x14ac:dyDescent="0.35"/>
  <cols>
    <col min="1" max="1" width="129.54296875" style="9" customWidth="1"/>
    <col min="2" max="2" width="10.26953125" style="2" hidden="1" customWidth="1"/>
    <col min="3" max="3" width="30.7265625" style="9" customWidth="1"/>
    <col min="4" max="50" width="9.26953125" style="2"/>
  </cols>
  <sheetData>
    <row r="1" spans="1:32" x14ac:dyDescent="0.35">
      <c r="A1" s="28" t="s">
        <v>0</v>
      </c>
      <c r="B1" s="28"/>
      <c r="C1" s="28"/>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2"/>
      <c r="C2" s="2"/>
    </row>
    <row r="3" spans="1:32" x14ac:dyDescent="0.35">
      <c r="A3" s="47" t="s">
        <v>1</v>
      </c>
      <c r="C3" s="2"/>
    </row>
    <row r="4" spans="1:32" x14ac:dyDescent="0.35">
      <c r="A4" s="47"/>
      <c r="C4" s="2"/>
    </row>
    <row r="5" spans="1:32" ht="62" x14ac:dyDescent="0.35">
      <c r="A5" s="36" t="s">
        <v>2</v>
      </c>
      <c r="C5" s="2"/>
    </row>
    <row r="6" spans="1:32" x14ac:dyDescent="0.35">
      <c r="A6" s="31"/>
      <c r="C6" s="2"/>
    </row>
    <row r="7" spans="1:32" ht="46.5" x14ac:dyDescent="0.35">
      <c r="A7" s="31" t="s">
        <v>3</v>
      </c>
      <c r="C7" s="2"/>
    </row>
    <row r="8" spans="1:32" ht="17.649999999999999" customHeight="1" x14ac:dyDescent="0.35">
      <c r="A8" s="31"/>
      <c r="C8" s="2"/>
    </row>
    <row r="9" spans="1:32" x14ac:dyDescent="0.35">
      <c r="A9" s="32" t="s">
        <v>4</v>
      </c>
      <c r="C9" s="2"/>
    </row>
    <row r="10" spans="1:32" ht="46.5" x14ac:dyDescent="0.35">
      <c r="A10" s="33" t="s">
        <v>5</v>
      </c>
      <c r="C10" s="2"/>
    </row>
    <row r="11" spans="1:32" x14ac:dyDescent="0.35">
      <c r="A11" s="33" t="s">
        <v>6</v>
      </c>
      <c r="C11" s="2"/>
    </row>
    <row r="12" spans="1:32" ht="46.5" x14ac:dyDescent="0.35">
      <c r="A12" s="33" t="s">
        <v>7</v>
      </c>
      <c r="C12" s="2"/>
    </row>
    <row r="13" spans="1:32" x14ac:dyDescent="0.35">
      <c r="A13" s="33"/>
      <c r="C13" s="2"/>
    </row>
    <row r="14" spans="1:32" x14ac:dyDescent="0.35">
      <c r="A14" s="33" t="s">
        <v>8</v>
      </c>
      <c r="C14" s="2"/>
    </row>
    <row r="15" spans="1:32" ht="31" x14ac:dyDescent="0.35">
      <c r="A15" s="33" t="s">
        <v>9</v>
      </c>
      <c r="C15" s="2"/>
    </row>
    <row r="16" spans="1:32" x14ac:dyDescent="0.35">
      <c r="A16" s="33"/>
      <c r="C16" s="2"/>
    </row>
    <row r="17" spans="1:3" ht="31" x14ac:dyDescent="0.35">
      <c r="A17" s="31" t="s">
        <v>10</v>
      </c>
      <c r="C17" s="2"/>
    </row>
    <row r="18" spans="1:3" x14ac:dyDescent="0.35">
      <c r="A18" s="32" t="s">
        <v>11</v>
      </c>
      <c r="C18" s="2"/>
    </row>
    <row r="19" spans="1:3" x14ac:dyDescent="0.35">
      <c r="A19" s="32"/>
      <c r="C19" s="2"/>
    </row>
    <row r="20" spans="1:3" x14ac:dyDescent="0.35">
      <c r="A20" s="34" t="s">
        <v>12</v>
      </c>
      <c r="C20" s="2"/>
    </row>
    <row r="21" spans="1:3" ht="77.5" x14ac:dyDescent="0.35">
      <c r="A21" s="35" t="s">
        <v>13</v>
      </c>
      <c r="C21" s="2"/>
    </row>
    <row r="22" spans="1:3" ht="14.5" x14ac:dyDescent="0.35">
      <c r="A22" s="2"/>
      <c r="C22" s="2"/>
    </row>
    <row r="23" spans="1:3" ht="14.5" x14ac:dyDescent="0.35">
      <c r="A23" s="2"/>
      <c r="C23" s="2"/>
    </row>
    <row r="24" spans="1:3" ht="14.5" x14ac:dyDescent="0.35">
      <c r="A24" s="2"/>
      <c r="C24" s="2"/>
    </row>
    <row r="25" spans="1:3" x14ac:dyDescent="0.35">
      <c r="A25" s="47" t="s">
        <v>14</v>
      </c>
      <c r="C25" s="47" t="s">
        <v>15</v>
      </c>
    </row>
    <row r="26" spans="1:3" x14ac:dyDescent="0.35">
      <c r="A26" s="48" t="s">
        <v>16</v>
      </c>
      <c r="B26" s="11">
        <f>IF('Capacity Template'!B42="",0,1)</f>
        <v>1</v>
      </c>
      <c r="C26" s="49" t="str">
        <f>IF(B26=1,"Yes","No")</f>
        <v>Yes</v>
      </c>
    </row>
    <row r="27" spans="1:3" x14ac:dyDescent="0.35">
      <c r="A27" s="50" t="s">
        <v>17</v>
      </c>
      <c r="B27" s="23">
        <f>IF(ISBLANK('Capacity Template'!B47),0,1)*IF(ISNUMBER(SEARCH("@",'Capacity Template'!B48)),1,0)</f>
        <v>0</v>
      </c>
      <c r="C27" s="18" t="str">
        <f>IF(B27=1,"Yes","No")</f>
        <v>No</v>
      </c>
    </row>
    <row r="28" spans="1:3" x14ac:dyDescent="0.35">
      <c r="A28" s="51"/>
      <c r="B28" s="20"/>
      <c r="C28" s="52"/>
    </row>
    <row r="29" spans="1:3" x14ac:dyDescent="0.35">
      <c r="A29" s="47" t="s">
        <v>18</v>
      </c>
      <c r="B29" s="19"/>
      <c r="C29" s="52"/>
    </row>
    <row r="30" spans="1:3" x14ac:dyDescent="0.35">
      <c r="A30" s="53" t="s">
        <v>19</v>
      </c>
      <c r="B30" s="16"/>
      <c r="C30" s="54"/>
    </row>
    <row r="31" spans="1:3" x14ac:dyDescent="0.35">
      <c r="A31" s="55"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6" t="str">
        <f t="shared" ref="C31:C39" si="0">IF(B31=1,"Yes","No")</f>
        <v>Yes</v>
      </c>
    </row>
    <row r="32" spans="1:3" x14ac:dyDescent="0.35">
      <c r="A32" s="57"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6" t="str">
        <f t="shared" si="0"/>
        <v>Yes</v>
      </c>
    </row>
    <row r="33" spans="1:3" x14ac:dyDescent="0.35">
      <c r="A33" s="57"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6" t="str">
        <f t="shared" si="0"/>
        <v>Yes</v>
      </c>
    </row>
    <row r="34" spans="1:3" x14ac:dyDescent="0.35">
      <c r="A34" s="57"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6" t="str">
        <f t="shared" si="0"/>
        <v>Yes</v>
      </c>
    </row>
    <row r="35" spans="1:3" x14ac:dyDescent="0.35">
      <c r="A35" s="57"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6" t="str">
        <f t="shared" si="0"/>
        <v>Yes</v>
      </c>
    </row>
    <row r="36" spans="1:3" x14ac:dyDescent="0.35">
      <c r="A36" s="57"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6" t="str">
        <f t="shared" si="0"/>
        <v>Yes</v>
      </c>
    </row>
    <row r="37" spans="1:3" x14ac:dyDescent="0.35">
      <c r="A37" s="57"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6" t="str">
        <f t="shared" si="0"/>
        <v>Yes</v>
      </c>
    </row>
    <row r="38" spans="1:3" x14ac:dyDescent="0.35">
      <c r="A38" s="57"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6"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6" t="s">
        <v>29</v>
      </c>
      <c r="B40" s="20"/>
      <c r="C40" s="58"/>
    </row>
    <row r="41" spans="1:3" x14ac:dyDescent="0.35">
      <c r="A41" s="57"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6" t="str">
        <f t="shared" ref="C41:C48" si="1">IF(B41=1,"Yes","No")</f>
        <v>Yes</v>
      </c>
    </row>
    <row r="42" spans="1:3" x14ac:dyDescent="0.35">
      <c r="A42" s="57"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6" t="str">
        <f t="shared" si="1"/>
        <v>Yes</v>
      </c>
    </row>
    <row r="43" spans="1:3" x14ac:dyDescent="0.35">
      <c r="A43" s="57"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6" t="str">
        <f t="shared" si="1"/>
        <v>Yes</v>
      </c>
    </row>
    <row r="44" spans="1:3" x14ac:dyDescent="0.35">
      <c r="A44" s="57"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6" t="str">
        <f t="shared" si="1"/>
        <v>Yes</v>
      </c>
    </row>
    <row r="45" spans="1:3" x14ac:dyDescent="0.35">
      <c r="A45" s="57"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6" t="str">
        <f t="shared" si="1"/>
        <v>Yes</v>
      </c>
    </row>
    <row r="46" spans="1:3" x14ac:dyDescent="0.35">
      <c r="A46" s="57"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6" t="str">
        <f>IF(B46=1,"Yes","No")</f>
        <v>Yes</v>
      </c>
    </row>
    <row r="47" spans="1:3" x14ac:dyDescent="0.35">
      <c r="A47" s="57"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6" t="str">
        <f t="shared" si="1"/>
        <v>Yes</v>
      </c>
    </row>
    <row r="48" spans="1:3" x14ac:dyDescent="0.35">
      <c r="A48" s="57"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6" t="str">
        <f t="shared" si="1"/>
        <v>Yes</v>
      </c>
    </row>
    <row r="49" spans="1:5" x14ac:dyDescent="0.35">
      <c r="A49" s="59"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57"/>
      <c r="B50" s="21"/>
      <c r="C50" s="52"/>
    </row>
    <row r="51" spans="1:5" x14ac:dyDescent="0.35">
      <c r="A51" s="60" t="s">
        <v>39</v>
      </c>
      <c r="C51" s="52"/>
    </row>
    <row r="52" spans="1:5" x14ac:dyDescent="0.35">
      <c r="A52" s="46" t="s">
        <v>40</v>
      </c>
      <c r="B52" s="12"/>
      <c r="C52" s="54"/>
    </row>
    <row r="53" spans="1:5" x14ac:dyDescent="0.35">
      <c r="A53" s="55" t="s">
        <v>20</v>
      </c>
      <c r="B53" s="10">
        <f>IF(ISBLANK('Capacity Template'!C75),0,IF(ISTEXT('Capacity Template'!C75),0,IF('Capacity Template'!C75&lt;0,0,1)))*IF(ISBLANK('Capacity Template'!D75),0,IF(ISTEXT('Capacity Template'!D75),0,IF('Capacity Template'!D75&lt;0,0,1)))</f>
        <v>1</v>
      </c>
      <c r="C53" s="56" t="str">
        <f t="shared" ref="C53:C61" si="2">IF(B53=1,"Yes","No")</f>
        <v>Yes</v>
      </c>
    </row>
    <row r="54" spans="1:5" x14ac:dyDescent="0.35">
      <c r="A54" s="57" t="s">
        <v>21</v>
      </c>
      <c r="B54" s="13">
        <f>IF(ISBLANK('Capacity Template'!C77),0,IF(ISTEXT('Capacity Template'!C77),0,IF('Capacity Template'!C77&lt;0,0,1)))*IF(ISBLANK('Capacity Template'!D77),0,IF(ISTEXT('Capacity Template'!D77),0,IF('Capacity Template'!D77&lt;0,0,1)))</f>
        <v>1</v>
      </c>
      <c r="C54" s="56" t="str">
        <f t="shared" si="2"/>
        <v>Yes</v>
      </c>
    </row>
    <row r="55" spans="1:5" x14ac:dyDescent="0.35">
      <c r="A55" s="57" t="s">
        <v>22</v>
      </c>
      <c r="B55" s="13">
        <f>IF(ISBLANK('Capacity Template'!C79),0,IF(ISTEXT('Capacity Template'!C79),0,IF('Capacity Template'!C79&lt;0,0,1)))*IF(ISBLANK('Capacity Template'!D79),0,IF(ISTEXT('Capacity Template'!D79),0,IF('Capacity Template'!D79&lt;0,0,1)))</f>
        <v>1</v>
      </c>
      <c r="C55" s="56" t="str">
        <f t="shared" si="2"/>
        <v>Yes</v>
      </c>
    </row>
    <row r="56" spans="1:5" x14ac:dyDescent="0.35">
      <c r="A56" s="57" t="s">
        <v>23</v>
      </c>
      <c r="B56" s="13">
        <f>IF(ISBLANK('Capacity Template'!C81),0,IF(ISTEXT('Capacity Template'!C81),0,IF('Capacity Template'!C81&lt;0,0,1)))*IF(ISBLANK('Capacity Template'!D81),0,IF(ISTEXT('Capacity Template'!D81),0,IF('Capacity Template'!D81&lt;0,0,1)))</f>
        <v>1</v>
      </c>
      <c r="C56" s="56" t="str">
        <f t="shared" si="2"/>
        <v>Yes</v>
      </c>
    </row>
    <row r="57" spans="1:5" x14ac:dyDescent="0.35">
      <c r="A57" s="57" t="s">
        <v>24</v>
      </c>
      <c r="B57" s="13">
        <f>IF(ISBLANK('Capacity Template'!C83),0,IF(ISTEXT('Capacity Template'!C83),0,IF('Capacity Template'!C83&lt;0,0,1)))*IF(ISBLANK('Capacity Template'!D83),0,IF(ISTEXT('Capacity Template'!D83),0,IF('Capacity Template'!D83&lt;0,0,1)))</f>
        <v>1</v>
      </c>
      <c r="C57" s="56" t="str">
        <f t="shared" si="2"/>
        <v>Yes</v>
      </c>
    </row>
    <row r="58" spans="1:5" x14ac:dyDescent="0.35">
      <c r="A58" s="57" t="s">
        <v>25</v>
      </c>
      <c r="B58" s="13">
        <f>IF(ISBLANK('Capacity Template'!C85),0,IF(ISTEXT('Capacity Template'!C85),0,IF('Capacity Template'!C85&lt;0,0,1)))*IF(ISBLANK('Capacity Template'!D85),0,IF(ISTEXT('Capacity Template'!D85),0,IF('Capacity Template'!D85&lt;0,0,1)))</f>
        <v>1</v>
      </c>
      <c r="C58" s="56" t="str">
        <f t="shared" si="2"/>
        <v>Yes</v>
      </c>
    </row>
    <row r="59" spans="1:5" x14ac:dyDescent="0.35">
      <c r="A59" s="57" t="s">
        <v>26</v>
      </c>
      <c r="B59" s="13">
        <f>IF(ISBLANK('Capacity Template'!C87),0,IF(ISTEXT('Capacity Template'!C87),0,IF('Capacity Template'!C87&lt;0,0,1)))*IF(ISBLANK('Capacity Template'!D87),0,IF(ISTEXT('Capacity Template'!D87),0,IF('Capacity Template'!D87&lt;0,0,1)))</f>
        <v>1</v>
      </c>
      <c r="C59" s="56" t="str">
        <f t="shared" si="2"/>
        <v>Yes</v>
      </c>
    </row>
    <row r="60" spans="1:5" x14ac:dyDescent="0.35">
      <c r="A60" s="57" t="s">
        <v>27</v>
      </c>
      <c r="B60" s="13">
        <f>IF(ISBLANK('Capacity Template'!C89),0,IF(ISTEXT('Capacity Template'!C89),0,IF('Capacity Template'!C89&lt;0,0,1)))*IF(ISBLANK('Capacity Template'!D89),0,IF(ISTEXT('Capacity Template'!D89),0,IF('Capacity Template'!D89&lt;0,0,1)))</f>
        <v>1</v>
      </c>
      <c r="C60" s="56"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6" t="s">
        <v>41</v>
      </c>
      <c r="B62" s="21"/>
      <c r="C62" s="58"/>
    </row>
    <row r="63" spans="1:5" x14ac:dyDescent="0.35">
      <c r="A63" s="57" t="s">
        <v>30</v>
      </c>
      <c r="B63" s="13">
        <f>IF(ISBLANK('Capacity Template'!C76),0,IF(ISTEXT('Capacity Template'!C76),0,IF('Capacity Template'!C76&lt;0,0,1)))*IF(ISBLANK('Capacity Template'!D76),0,IF(ISTEXT('Capacity Template'!D76),0,IF('Capacity Template'!D76&lt;0,0,1)))</f>
        <v>1</v>
      </c>
      <c r="C63" s="56" t="str">
        <f t="shared" ref="C63:C69" si="3">IF(B63=1,"Yes","No")</f>
        <v>Yes</v>
      </c>
      <c r="E63" s="57"/>
    </row>
    <row r="64" spans="1:5" x14ac:dyDescent="0.35">
      <c r="A64" s="57" t="s">
        <v>31</v>
      </c>
      <c r="B64" s="13">
        <f>IF(ISBLANK('Capacity Template'!C78),0,IF(ISTEXT('Capacity Template'!C78),0,IF('Capacity Template'!C78&lt;0,0,1)))*IF(ISBLANK('Capacity Template'!D78),0,IF(ISTEXT('Capacity Template'!D78),0,IF('Capacity Template'!D78&lt;0,0,1)))</f>
        <v>1</v>
      </c>
      <c r="C64" s="56" t="str">
        <f t="shared" si="3"/>
        <v>Yes</v>
      </c>
    </row>
    <row r="65" spans="1:3" x14ac:dyDescent="0.35">
      <c r="A65" s="57" t="s">
        <v>32</v>
      </c>
      <c r="B65" s="13">
        <f>IF(ISBLANK('Capacity Template'!C80),0,IF(ISTEXT('Capacity Template'!C80),0,IF('Capacity Template'!C80&lt;0,0,1)))*IF(ISBLANK('Capacity Template'!D80),0,IF(ISTEXT('Capacity Template'!D80),0,IF('Capacity Template'!D80&lt;0,0,1)))</f>
        <v>1</v>
      </c>
      <c r="C65" s="56" t="str">
        <f t="shared" si="3"/>
        <v>Yes</v>
      </c>
    </row>
    <row r="66" spans="1:3" x14ac:dyDescent="0.35">
      <c r="A66" s="57" t="s">
        <v>33</v>
      </c>
      <c r="B66" s="13">
        <f>IF(ISBLANK('Capacity Template'!C82),0,IF(ISTEXT('Capacity Template'!C82),0,IF('Capacity Template'!C82&lt;0,0,1)))*IF(ISBLANK('Capacity Template'!D82),0,IF(ISTEXT('Capacity Template'!D82),0,IF('Capacity Template'!D82&lt;0,0,1)))</f>
        <v>1</v>
      </c>
      <c r="C66" s="56" t="str">
        <f t="shared" si="3"/>
        <v>Yes</v>
      </c>
    </row>
    <row r="67" spans="1:3" x14ac:dyDescent="0.35">
      <c r="A67" s="57" t="s">
        <v>34</v>
      </c>
      <c r="B67" s="13">
        <f>IF(ISBLANK('Capacity Template'!C84),0,IF(ISTEXT('Capacity Template'!C84),0,IF('Capacity Template'!C84&lt;0,0,1)))*IF(ISBLANK('Capacity Template'!D84),0,IF(ISTEXT('Capacity Template'!D84),0,IF('Capacity Template'!D84&lt;0,0,1)))</f>
        <v>1</v>
      </c>
      <c r="C67" s="56" t="str">
        <f t="shared" si="3"/>
        <v>Yes</v>
      </c>
    </row>
    <row r="68" spans="1:3" x14ac:dyDescent="0.35">
      <c r="A68" s="57" t="s">
        <v>35</v>
      </c>
      <c r="B68" s="13">
        <f>IF(ISBLANK('Capacity Template'!C86),0,IF(ISTEXT('Capacity Template'!C86),0,IF('Capacity Template'!C86&lt;0,0,1)))*IF(ISBLANK('Capacity Template'!D86),0,IF(ISTEXT('Capacity Template'!D86),0,IF('Capacity Template'!D86&lt;0,0,1)))</f>
        <v>1</v>
      </c>
      <c r="C68" s="56" t="str">
        <f>IF(B68=1,"Yes","No")</f>
        <v>Yes</v>
      </c>
    </row>
    <row r="69" spans="1:3" x14ac:dyDescent="0.35">
      <c r="A69" s="57" t="s">
        <v>36</v>
      </c>
      <c r="B69" s="13">
        <f>IF(ISBLANK('Capacity Template'!C88),0,IF(ISTEXT('Capacity Template'!C88),0,IF('Capacity Template'!C88&lt;0,0,1)))*IF(ISBLANK('Capacity Template'!D88),0,IF(ISTEXT('Capacity Template'!D88),0,IF('Capacity Template'!D88&lt;0,0,1)))</f>
        <v>1</v>
      </c>
      <c r="C69" s="56" t="str">
        <f t="shared" si="3"/>
        <v>Yes</v>
      </c>
    </row>
    <row r="70" spans="1:3" x14ac:dyDescent="0.35">
      <c r="A70" s="57" t="s">
        <v>37</v>
      </c>
      <c r="B70" s="13">
        <f>IF(ISBLANK('Capacity Template'!C90),0,IF(ISTEXT('Capacity Template'!C90),0,IF('Capacity Template'!C90&lt;0,0,1)))*IF(ISBLANK('Capacity Template'!D90),0,IF(ISTEXT('Capacity Template'!D90),0,IF('Capacity Template'!D90&lt;0,0,1)))</f>
        <v>1</v>
      </c>
      <c r="C70" s="56" t="str">
        <f>IF(B70=1,"Yes","No")</f>
        <v>Yes</v>
      </c>
    </row>
    <row r="71" spans="1:3" x14ac:dyDescent="0.35">
      <c r="A71" s="59"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1"/>
      <c r="B72" s="12"/>
      <c r="C72" s="52"/>
    </row>
    <row r="73" spans="1:3" x14ac:dyDescent="0.35">
      <c r="A73" s="61" t="s">
        <v>42</v>
      </c>
      <c r="B73" s="22">
        <f>IF(PRODUCT(B26:B27,B31:B39,B41:B49,B53:B61,B63:B71)&gt;0,1,0)</f>
        <v>0</v>
      </c>
      <c r="C73" s="62" t="str">
        <f>IF(B73=1,"Yes","No")</f>
        <v>No</v>
      </c>
    </row>
    <row r="74" spans="1:3" x14ac:dyDescent="0.35">
      <c r="A74" s="51"/>
      <c r="B74" s="12"/>
      <c r="C74" s="51"/>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80" zoomScaleNormal="80" workbookViewId="0">
      <pane xSplit="1" ySplit="6" topLeftCell="B39" activePane="bottomRight" state="frozen"/>
      <selection pane="topRight" activeCell="B1" sqref="B1"/>
      <selection pane="bottomLeft" activeCell="A7" sqref="A7"/>
      <selection pane="bottomRight" activeCell="B47" sqref="B47"/>
    </sheetView>
  </sheetViews>
  <sheetFormatPr defaultRowHeight="14.5" x14ac:dyDescent="0.35"/>
  <cols>
    <col min="1" max="1" width="105.453125" customWidth="1"/>
    <col min="2" max="2" width="75.7265625" bestFit="1" customWidth="1"/>
    <col min="3" max="3" width="20.54296875" customWidth="1"/>
    <col min="4" max="4" width="18.26953125" customWidth="1"/>
    <col min="5" max="5" width="47.54296875" customWidth="1"/>
    <col min="6" max="6" width="51" customWidth="1"/>
    <col min="7" max="7" width="16.26953125" customWidth="1"/>
    <col min="8" max="8" width="16" customWidth="1"/>
    <col min="9" max="10" width="16.26953125" customWidth="1"/>
    <col min="11" max="11" width="59.54296875" customWidth="1"/>
    <col min="13" max="13" width="16.7265625" customWidth="1"/>
  </cols>
  <sheetData>
    <row r="1" spans="1:32" ht="15.5" x14ac:dyDescent="0.35">
      <c r="A1" s="29" t="s">
        <v>0</v>
      </c>
      <c r="B1" s="30"/>
      <c r="C1" s="30"/>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2" t="s">
        <v>44</v>
      </c>
      <c r="B3" s="3"/>
      <c r="C3" s="3"/>
      <c r="D3" s="3"/>
      <c r="E3" s="3"/>
      <c r="F3" s="3"/>
      <c r="G3" s="3"/>
      <c r="H3" s="3"/>
      <c r="I3" s="3"/>
      <c r="J3" s="3"/>
      <c r="K3" s="3"/>
    </row>
    <row r="4" spans="1:32" ht="108.5" x14ac:dyDescent="0.35">
      <c r="A4" s="36" t="s">
        <v>45</v>
      </c>
      <c r="B4" s="3"/>
      <c r="C4" s="3"/>
      <c r="D4" s="3"/>
      <c r="E4" s="3"/>
      <c r="F4" s="3"/>
      <c r="G4" s="3"/>
      <c r="H4" s="3"/>
      <c r="I4" s="3"/>
      <c r="J4" s="3"/>
      <c r="K4" s="3"/>
    </row>
    <row r="5" spans="1:32" ht="15.5" x14ac:dyDescent="0.35">
      <c r="A5" s="37" t="s">
        <v>46</v>
      </c>
      <c r="B5" s="3"/>
      <c r="C5" s="3"/>
      <c r="D5" s="3"/>
      <c r="E5" s="3"/>
      <c r="F5" s="3"/>
      <c r="G5" s="3"/>
      <c r="H5" s="3"/>
      <c r="I5" s="3"/>
      <c r="J5" s="3"/>
      <c r="K5" s="3"/>
    </row>
    <row r="6" spans="1:32" ht="15.5" x14ac:dyDescent="0.35">
      <c r="A6" s="37" t="s">
        <v>47</v>
      </c>
      <c r="B6" s="3"/>
      <c r="C6" s="3"/>
      <c r="D6" s="3"/>
      <c r="E6" s="3"/>
      <c r="F6" s="3"/>
      <c r="G6" s="3"/>
      <c r="H6" s="3"/>
      <c r="I6" s="3"/>
      <c r="J6" s="3"/>
      <c r="K6" s="3"/>
    </row>
    <row r="7" spans="1:32" ht="15.5" x14ac:dyDescent="0.35">
      <c r="A7" s="37" t="s">
        <v>48</v>
      </c>
      <c r="B7" s="3"/>
      <c r="C7" s="3"/>
      <c r="D7" s="3"/>
      <c r="E7" s="3"/>
      <c r="F7" s="3"/>
      <c r="G7" s="3"/>
      <c r="H7" s="3"/>
      <c r="I7" s="3"/>
      <c r="J7" s="3"/>
      <c r="K7" s="3"/>
    </row>
    <row r="8" spans="1:32" ht="15.5" x14ac:dyDescent="0.35">
      <c r="A8" s="37" t="s">
        <v>49</v>
      </c>
      <c r="B8" s="3"/>
      <c r="C8" s="3"/>
      <c r="D8" s="3"/>
      <c r="E8" s="3"/>
      <c r="F8" s="3"/>
      <c r="G8" s="3"/>
      <c r="H8" s="3"/>
      <c r="I8" s="3"/>
      <c r="J8" s="3"/>
      <c r="K8" s="3"/>
    </row>
    <row r="9" spans="1:32" ht="15.5" x14ac:dyDescent="0.35">
      <c r="A9" s="37" t="s">
        <v>50</v>
      </c>
      <c r="B9" s="3"/>
      <c r="C9" s="3"/>
      <c r="D9" s="3"/>
      <c r="E9" s="3"/>
      <c r="F9" s="3"/>
      <c r="G9" s="3"/>
      <c r="H9" s="3"/>
      <c r="I9" s="3"/>
      <c r="J9" s="3"/>
      <c r="K9" s="3"/>
    </row>
    <row r="10" spans="1:32" ht="15.5" x14ac:dyDescent="0.35">
      <c r="A10" s="37" t="s">
        <v>51</v>
      </c>
      <c r="B10" s="3"/>
      <c r="C10" s="3"/>
      <c r="D10" s="3"/>
      <c r="E10" s="3"/>
      <c r="F10" s="3"/>
      <c r="G10" s="3"/>
      <c r="H10" s="3"/>
      <c r="I10" s="3"/>
      <c r="J10" s="3"/>
      <c r="K10" s="3"/>
    </row>
    <row r="11" spans="1:32" ht="15.5" x14ac:dyDescent="0.35">
      <c r="A11" s="37" t="s">
        <v>52</v>
      </c>
      <c r="B11" s="3"/>
      <c r="C11" s="3"/>
      <c r="D11" s="3"/>
      <c r="E11" s="3"/>
      <c r="F11" s="3"/>
      <c r="G11" s="3"/>
      <c r="H11" s="3"/>
      <c r="I11" s="3"/>
      <c r="J11" s="3"/>
      <c r="K11" s="3"/>
    </row>
    <row r="12" spans="1:32" ht="15.5" x14ac:dyDescent="0.35">
      <c r="A12" s="37" t="s">
        <v>53</v>
      </c>
      <c r="B12" s="3"/>
      <c r="C12" s="3"/>
      <c r="D12" s="3"/>
      <c r="E12" s="3"/>
      <c r="F12" s="3"/>
      <c r="G12" s="3"/>
      <c r="H12" s="3"/>
      <c r="I12" s="3"/>
      <c r="J12" s="3"/>
      <c r="K12" s="3"/>
    </row>
    <row r="13" spans="1:32" ht="15.5" x14ac:dyDescent="0.35">
      <c r="A13" s="37" t="s">
        <v>54</v>
      </c>
      <c r="B13" s="3"/>
      <c r="C13" s="3"/>
      <c r="D13" s="3"/>
      <c r="E13" s="3"/>
      <c r="F13" s="3"/>
      <c r="G13" s="3"/>
      <c r="H13" s="3"/>
      <c r="I13" s="3"/>
      <c r="J13" s="3"/>
      <c r="K13" s="3"/>
    </row>
    <row r="14" spans="1:32" ht="15.5" x14ac:dyDescent="0.35">
      <c r="A14" s="37"/>
      <c r="B14" s="3"/>
      <c r="C14" s="3"/>
      <c r="D14" s="3"/>
      <c r="E14" s="3"/>
      <c r="F14" s="3"/>
      <c r="G14" s="3"/>
      <c r="H14" s="3"/>
      <c r="I14" s="3"/>
      <c r="J14" s="3"/>
      <c r="K14" s="3"/>
    </row>
    <row r="15" spans="1:32" ht="139.5" x14ac:dyDescent="0.35">
      <c r="A15" s="31" t="s">
        <v>55</v>
      </c>
      <c r="B15" s="3"/>
      <c r="C15" s="3"/>
      <c r="D15" s="3"/>
      <c r="E15" s="3"/>
      <c r="F15" s="3"/>
      <c r="G15" s="3"/>
      <c r="H15" s="3"/>
      <c r="I15" s="3"/>
      <c r="J15" s="3"/>
      <c r="K15" s="3"/>
    </row>
    <row r="16" spans="1:32" ht="16.5" customHeight="1" x14ac:dyDescent="0.35">
      <c r="A16" s="31"/>
      <c r="B16" s="3"/>
      <c r="C16" s="3"/>
      <c r="D16" s="3"/>
      <c r="E16" s="3"/>
      <c r="F16" s="3"/>
      <c r="G16" s="3"/>
      <c r="H16" s="3"/>
      <c r="I16" s="3"/>
      <c r="J16" s="3"/>
      <c r="K16" s="3"/>
    </row>
    <row r="17" spans="1:11" ht="15.5" x14ac:dyDescent="0.35">
      <c r="A17" s="32" t="s">
        <v>56</v>
      </c>
      <c r="B17" s="3"/>
      <c r="C17" s="3"/>
      <c r="D17" s="3"/>
      <c r="E17" s="3"/>
      <c r="F17" s="3"/>
      <c r="G17" s="3"/>
      <c r="H17" s="3"/>
      <c r="I17" s="3"/>
      <c r="J17" s="3"/>
      <c r="K17" s="3"/>
    </row>
    <row r="18" spans="1:11" ht="15.5" x14ac:dyDescent="0.35">
      <c r="A18" s="32"/>
      <c r="B18" s="3"/>
      <c r="C18" s="3"/>
      <c r="D18" s="3"/>
      <c r="E18" s="3"/>
      <c r="F18" s="3"/>
      <c r="G18" s="3"/>
      <c r="H18" s="3"/>
      <c r="I18" s="3"/>
      <c r="J18" s="3"/>
      <c r="K18" s="3"/>
    </row>
    <row r="19" spans="1:11" ht="15.5" x14ac:dyDescent="0.35">
      <c r="A19" s="34" t="s">
        <v>57</v>
      </c>
      <c r="B19" s="3"/>
      <c r="C19" s="3"/>
      <c r="D19" s="3"/>
      <c r="E19" s="3"/>
      <c r="F19" s="3"/>
      <c r="G19" s="3"/>
      <c r="H19" s="3"/>
      <c r="I19" s="3"/>
      <c r="J19" s="3"/>
      <c r="K19" s="3"/>
    </row>
    <row r="20" spans="1:11" ht="15.5" x14ac:dyDescent="0.35">
      <c r="A20" s="32" t="s">
        <v>58</v>
      </c>
      <c r="B20" s="3"/>
      <c r="C20" s="3"/>
      <c r="D20" s="3"/>
      <c r="E20" s="3"/>
      <c r="F20" s="3"/>
      <c r="G20" s="3"/>
      <c r="H20" s="3"/>
      <c r="I20" s="3"/>
      <c r="J20" s="3"/>
      <c r="K20" s="3"/>
    </row>
    <row r="21" spans="1:11" ht="124" x14ac:dyDescent="0.35">
      <c r="A21" s="31" t="s">
        <v>59</v>
      </c>
      <c r="B21" s="3"/>
      <c r="C21" s="3"/>
      <c r="D21" s="3"/>
      <c r="E21" s="3"/>
      <c r="F21" s="3"/>
      <c r="G21" s="3"/>
      <c r="H21" s="3"/>
      <c r="I21" s="3"/>
      <c r="J21" s="3"/>
      <c r="K21" s="3"/>
    </row>
    <row r="22" spans="1:11" ht="62" x14ac:dyDescent="0.35">
      <c r="A22" s="31" t="s">
        <v>60</v>
      </c>
      <c r="B22" s="3"/>
      <c r="C22" s="3"/>
      <c r="D22" s="3"/>
      <c r="E22" s="3"/>
      <c r="F22" s="3"/>
      <c r="G22" s="3"/>
      <c r="H22" s="3"/>
      <c r="I22" s="3"/>
      <c r="J22" s="3"/>
      <c r="K22" s="3"/>
    </row>
    <row r="23" spans="1:11" ht="15.5" x14ac:dyDescent="0.35">
      <c r="A23" s="31"/>
      <c r="B23" s="3"/>
      <c r="C23" s="3"/>
      <c r="D23" s="3"/>
      <c r="E23" s="3"/>
      <c r="F23" s="3"/>
      <c r="G23" s="3"/>
      <c r="H23" s="3"/>
      <c r="I23" s="3"/>
      <c r="J23" s="3"/>
      <c r="K23" s="3"/>
    </row>
    <row r="24" spans="1:11" ht="108.5" x14ac:dyDescent="0.35">
      <c r="A24" s="33" t="s">
        <v>61</v>
      </c>
      <c r="B24" s="3"/>
      <c r="C24" s="3"/>
      <c r="D24" s="3"/>
      <c r="E24" s="3"/>
      <c r="F24" s="3"/>
      <c r="G24" s="3"/>
      <c r="H24" s="3"/>
      <c r="I24" s="3"/>
      <c r="J24" s="3"/>
      <c r="K24" s="3"/>
    </row>
    <row r="25" spans="1:11" ht="15.5" x14ac:dyDescent="0.35">
      <c r="A25" s="33" t="s">
        <v>62</v>
      </c>
      <c r="B25" s="3"/>
      <c r="C25" s="3"/>
      <c r="D25" s="3"/>
      <c r="E25" s="3"/>
      <c r="F25" s="3"/>
      <c r="G25" s="3"/>
      <c r="H25" s="3"/>
      <c r="I25" s="3"/>
      <c r="J25" s="3"/>
      <c r="K25" s="3"/>
    </row>
    <row r="26" spans="1:11" ht="31" x14ac:dyDescent="0.35">
      <c r="A26" s="33" t="s">
        <v>63</v>
      </c>
      <c r="B26" s="3"/>
      <c r="C26" s="3"/>
      <c r="D26" s="3"/>
      <c r="E26" s="3"/>
      <c r="F26" s="3"/>
      <c r="G26" s="3"/>
      <c r="H26" s="3"/>
      <c r="I26" s="3"/>
      <c r="J26" s="3"/>
      <c r="K26" s="3"/>
    </row>
    <row r="27" spans="1:11" ht="17.649999999999999" customHeight="1" x14ac:dyDescent="0.35">
      <c r="A27" s="31"/>
      <c r="B27" s="3"/>
      <c r="C27" s="3"/>
      <c r="D27" s="3"/>
      <c r="E27" s="3"/>
      <c r="F27" s="3"/>
      <c r="G27" s="3"/>
      <c r="H27" s="3"/>
      <c r="I27" s="3"/>
      <c r="J27" s="3"/>
      <c r="K27" s="3"/>
    </row>
    <row r="28" spans="1:11" ht="15.5" x14ac:dyDescent="0.35">
      <c r="A28" s="34" t="s">
        <v>64</v>
      </c>
      <c r="B28" s="3"/>
      <c r="C28" s="3"/>
      <c r="D28" s="3"/>
      <c r="E28" s="3"/>
      <c r="F28" s="3"/>
      <c r="G28" s="3"/>
      <c r="H28" s="3"/>
      <c r="I28" s="3"/>
      <c r="J28" s="3"/>
      <c r="K28" s="3"/>
    </row>
    <row r="29" spans="1:11" ht="186" x14ac:dyDescent="0.35">
      <c r="A29" s="31" t="s">
        <v>65</v>
      </c>
      <c r="B29" s="3"/>
      <c r="C29" s="3"/>
      <c r="D29" s="3"/>
      <c r="E29" s="3"/>
      <c r="F29" s="3"/>
      <c r="G29" s="3"/>
      <c r="H29" s="3"/>
      <c r="I29" s="3"/>
      <c r="J29" s="3"/>
      <c r="K29" s="3"/>
    </row>
    <row r="30" spans="1:11" ht="15.5" x14ac:dyDescent="0.35">
      <c r="A30" s="31"/>
      <c r="B30" s="3"/>
      <c r="C30" s="3"/>
      <c r="D30" s="3"/>
      <c r="E30" s="3"/>
      <c r="F30" s="3"/>
      <c r="G30" s="3"/>
      <c r="H30" s="3"/>
      <c r="I30" s="3"/>
      <c r="J30" s="3"/>
      <c r="K30" s="3"/>
    </row>
    <row r="31" spans="1:11" ht="15.5" x14ac:dyDescent="0.35">
      <c r="A31" s="34" t="s">
        <v>66</v>
      </c>
      <c r="B31" s="3"/>
      <c r="C31" s="3"/>
      <c r="D31" s="3"/>
      <c r="E31" s="3"/>
      <c r="F31" s="3"/>
      <c r="G31" s="3"/>
      <c r="H31" s="3"/>
      <c r="I31" s="3"/>
      <c r="J31" s="3"/>
      <c r="K31" s="3"/>
    </row>
    <row r="32" spans="1:11" ht="15.5" x14ac:dyDescent="0.35">
      <c r="A32" s="32" t="s">
        <v>67</v>
      </c>
      <c r="B32" s="3"/>
      <c r="C32" s="3"/>
      <c r="D32" s="3"/>
      <c r="E32" s="3"/>
      <c r="F32" s="3"/>
      <c r="G32" s="3"/>
      <c r="H32" s="3"/>
      <c r="I32" s="3"/>
      <c r="J32" s="3"/>
      <c r="K32" s="3"/>
    </row>
    <row r="33" spans="1:11" ht="155" x14ac:dyDescent="0.35">
      <c r="A33" s="31" t="s">
        <v>68</v>
      </c>
      <c r="B33" s="3"/>
      <c r="C33" s="3"/>
      <c r="D33" s="3"/>
      <c r="E33" s="3"/>
      <c r="F33" s="3"/>
      <c r="G33" s="3"/>
      <c r="H33" s="3"/>
      <c r="I33" s="3"/>
      <c r="J33" s="3"/>
      <c r="K33" s="3"/>
    </row>
    <row r="34" spans="1:11" ht="221.65" customHeight="1" x14ac:dyDescent="0.35">
      <c r="A34" s="31" t="s">
        <v>69</v>
      </c>
      <c r="B34" s="3"/>
      <c r="C34" s="3"/>
      <c r="D34" s="3"/>
      <c r="E34" s="3"/>
      <c r="F34" s="3"/>
      <c r="G34" s="3"/>
      <c r="H34" s="3"/>
      <c r="I34" s="3"/>
      <c r="J34" s="3"/>
      <c r="K34" s="3"/>
    </row>
    <row r="35" spans="1:11" ht="232.5" x14ac:dyDescent="0.35">
      <c r="A35" s="31" t="s">
        <v>70</v>
      </c>
      <c r="B35" s="3"/>
      <c r="C35" s="3"/>
      <c r="D35" s="3"/>
      <c r="E35" s="3"/>
      <c r="F35" s="3"/>
      <c r="G35" s="3"/>
      <c r="H35" s="3"/>
      <c r="I35" s="3"/>
      <c r="J35" s="3"/>
      <c r="K35" s="3"/>
    </row>
    <row r="36" spans="1:11" ht="31" x14ac:dyDescent="0.35">
      <c r="A36" s="35" t="s">
        <v>71</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72</v>
      </c>
      <c r="B40" s="3"/>
      <c r="C40" s="3"/>
      <c r="D40" s="3"/>
      <c r="E40" s="3"/>
      <c r="F40" s="3"/>
      <c r="G40" s="3"/>
      <c r="H40" s="3"/>
      <c r="I40" s="3"/>
      <c r="J40" s="3"/>
      <c r="K40" s="3"/>
    </row>
    <row r="41" spans="1:11" ht="15.5" x14ac:dyDescent="0.35">
      <c r="A41" s="5" t="s">
        <v>73</v>
      </c>
      <c r="B41" s="5" t="s">
        <v>74</v>
      </c>
      <c r="C41" s="3"/>
      <c r="D41" s="3"/>
      <c r="E41" s="3"/>
      <c r="F41" s="3"/>
      <c r="G41" s="3"/>
      <c r="H41" s="3"/>
      <c r="I41" s="3"/>
      <c r="J41" s="3"/>
      <c r="K41" s="3"/>
    </row>
    <row r="42" spans="1:11" ht="15.5" x14ac:dyDescent="0.35">
      <c r="A42" s="6" t="s">
        <v>75</v>
      </c>
      <c r="B42" s="26" t="s">
        <v>76</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77</v>
      </c>
      <c r="B45" s="3"/>
      <c r="C45" s="3"/>
      <c r="D45" s="3"/>
      <c r="E45" s="3"/>
      <c r="F45" s="3"/>
      <c r="G45" s="3"/>
      <c r="H45" s="3"/>
      <c r="I45" s="3"/>
      <c r="J45" s="3"/>
      <c r="K45" s="3"/>
    </row>
    <row r="46" spans="1:11" ht="15.5" x14ac:dyDescent="0.35">
      <c r="A46" s="5" t="s">
        <v>73</v>
      </c>
      <c r="B46" s="5" t="s">
        <v>74</v>
      </c>
      <c r="C46" s="3"/>
      <c r="D46" s="3"/>
      <c r="E46" s="3"/>
      <c r="F46" s="3"/>
      <c r="G46" s="3"/>
      <c r="H46" s="3"/>
      <c r="I46" s="3"/>
      <c r="J46" s="3"/>
      <c r="K46" s="3"/>
    </row>
    <row r="47" spans="1:11" ht="15.5" x14ac:dyDescent="0.35">
      <c r="A47" s="6" t="s">
        <v>78</v>
      </c>
      <c r="B47" s="27" t="s">
        <v>602</v>
      </c>
      <c r="C47" s="3"/>
      <c r="D47" s="3"/>
      <c r="E47" s="3"/>
      <c r="F47" s="3"/>
      <c r="G47" s="3"/>
      <c r="H47" s="3"/>
      <c r="I47" s="3"/>
      <c r="J47" s="3"/>
      <c r="K47" s="3"/>
    </row>
    <row r="48" spans="1:11" ht="15.5" x14ac:dyDescent="0.35">
      <c r="A48" s="7" t="s">
        <v>79</v>
      </c>
      <c r="B48" s="45"/>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68" t="s">
        <v>80</v>
      </c>
      <c r="B53" s="69" t="s">
        <v>81</v>
      </c>
      <c r="C53" s="70" t="s">
        <v>82</v>
      </c>
      <c r="D53" s="64" t="s">
        <v>83</v>
      </c>
      <c r="E53" s="66" t="s">
        <v>84</v>
      </c>
      <c r="F53" s="64" t="s">
        <v>85</v>
      </c>
      <c r="G53" s="8"/>
    </row>
    <row r="54" spans="1:11" ht="46.5" x14ac:dyDescent="0.35">
      <c r="A54" s="73" t="s">
        <v>86</v>
      </c>
      <c r="B54" s="38" t="s">
        <v>87</v>
      </c>
      <c r="C54" s="77">
        <v>1025</v>
      </c>
      <c r="D54" s="78">
        <v>1005</v>
      </c>
      <c r="E54" s="78">
        <v>985</v>
      </c>
      <c r="F54" s="79" t="s">
        <v>88</v>
      </c>
    </row>
    <row r="55" spans="1:11" ht="31" x14ac:dyDescent="0.35">
      <c r="A55" s="74"/>
      <c r="B55" s="39" t="s">
        <v>89</v>
      </c>
      <c r="C55" s="80">
        <v>1050</v>
      </c>
      <c r="D55" s="81">
        <v>1015</v>
      </c>
      <c r="E55" s="81">
        <v>971</v>
      </c>
      <c r="F55" s="82" t="s">
        <v>90</v>
      </c>
    </row>
    <row r="56" spans="1:11" ht="62" x14ac:dyDescent="0.35">
      <c r="A56" s="75" t="s">
        <v>91</v>
      </c>
      <c r="B56" s="39" t="s">
        <v>87</v>
      </c>
      <c r="C56" s="80">
        <v>110</v>
      </c>
      <c r="D56" s="81">
        <v>115</v>
      </c>
      <c r="E56" s="81">
        <v>110</v>
      </c>
      <c r="F56" s="82" t="s">
        <v>92</v>
      </c>
    </row>
    <row r="57" spans="1:11" ht="77.5" x14ac:dyDescent="0.35">
      <c r="A57" s="76"/>
      <c r="B57" s="39" t="s">
        <v>89</v>
      </c>
      <c r="C57" s="80">
        <v>110</v>
      </c>
      <c r="D57" s="81">
        <v>115</v>
      </c>
      <c r="E57" s="81">
        <v>110</v>
      </c>
      <c r="F57" s="82" t="s">
        <v>93</v>
      </c>
    </row>
    <row r="58" spans="1:11" ht="62" x14ac:dyDescent="0.35">
      <c r="A58" s="75" t="s">
        <v>94</v>
      </c>
      <c r="B58" s="39" t="s">
        <v>87</v>
      </c>
      <c r="C58" s="80">
        <v>2120</v>
      </c>
      <c r="D58" s="81">
        <v>2240</v>
      </c>
      <c r="E58" s="81">
        <v>2120</v>
      </c>
      <c r="F58" s="82" t="s">
        <v>92</v>
      </c>
    </row>
    <row r="59" spans="1:11" ht="62" x14ac:dyDescent="0.35">
      <c r="A59" s="76"/>
      <c r="B59" s="39" t="s">
        <v>89</v>
      </c>
      <c r="C59" s="80">
        <v>2220</v>
      </c>
      <c r="D59" s="81">
        <v>2335</v>
      </c>
      <c r="E59" s="81">
        <v>2220</v>
      </c>
      <c r="F59" s="82" t="s">
        <v>92</v>
      </c>
    </row>
    <row r="60" spans="1:11" ht="93" x14ac:dyDescent="0.35">
      <c r="A60" s="75" t="s">
        <v>95</v>
      </c>
      <c r="B60" s="39" t="s">
        <v>87</v>
      </c>
      <c r="C60" s="80">
        <v>670</v>
      </c>
      <c r="D60" s="81">
        <v>660</v>
      </c>
      <c r="E60" s="81">
        <v>650</v>
      </c>
      <c r="F60" s="82" t="s">
        <v>96</v>
      </c>
    </row>
    <row r="61" spans="1:11" ht="31" x14ac:dyDescent="0.35">
      <c r="A61" s="76"/>
      <c r="B61" s="39" t="s">
        <v>89</v>
      </c>
      <c r="C61" s="80">
        <v>680</v>
      </c>
      <c r="D61" s="81">
        <v>670</v>
      </c>
      <c r="E61" s="81">
        <v>660</v>
      </c>
      <c r="F61" s="82" t="s">
        <v>97</v>
      </c>
    </row>
    <row r="62" spans="1:11" ht="31" x14ac:dyDescent="0.35">
      <c r="A62" s="73" t="s">
        <v>98</v>
      </c>
      <c r="B62" s="39" t="s">
        <v>87</v>
      </c>
      <c r="C62" s="80">
        <v>3850</v>
      </c>
      <c r="D62" s="81">
        <v>2925</v>
      </c>
      <c r="E62" s="81">
        <v>3200</v>
      </c>
      <c r="F62" s="82" t="s">
        <v>99</v>
      </c>
    </row>
    <row r="63" spans="1:11" ht="31" x14ac:dyDescent="0.35">
      <c r="A63" s="74"/>
      <c r="B63" s="39" t="s">
        <v>100</v>
      </c>
      <c r="C63" s="80">
        <v>1388390</v>
      </c>
      <c r="D63" s="81">
        <v>1239638</v>
      </c>
      <c r="E63" s="81">
        <v>1351205</v>
      </c>
      <c r="F63" s="82" t="s">
        <v>99</v>
      </c>
    </row>
    <row r="64" spans="1:11" ht="31" x14ac:dyDescent="0.35">
      <c r="A64" s="73" t="s">
        <v>101</v>
      </c>
      <c r="B64" s="39" t="s">
        <v>87</v>
      </c>
      <c r="C64" s="80">
        <v>545</v>
      </c>
      <c r="D64" s="81">
        <v>345</v>
      </c>
      <c r="E64" s="81">
        <v>376</v>
      </c>
      <c r="F64" s="82" t="s">
        <v>99</v>
      </c>
    </row>
    <row r="65" spans="1:9" ht="31" x14ac:dyDescent="0.35">
      <c r="A65" s="74"/>
      <c r="B65" s="39" t="s">
        <v>100</v>
      </c>
      <c r="C65" s="80">
        <v>256097</v>
      </c>
      <c r="D65" s="81">
        <v>208775</v>
      </c>
      <c r="E65" s="81">
        <v>227565</v>
      </c>
      <c r="F65" s="82" t="s">
        <v>99</v>
      </c>
    </row>
    <row r="66" spans="1:9" ht="31" x14ac:dyDescent="0.35">
      <c r="A66" s="73" t="s">
        <v>102</v>
      </c>
      <c r="B66" s="39" t="s">
        <v>87</v>
      </c>
      <c r="C66" s="80">
        <v>255</v>
      </c>
      <c r="D66" s="81">
        <v>388</v>
      </c>
      <c r="E66" s="81">
        <v>382</v>
      </c>
      <c r="F66" s="82" t="s">
        <v>103</v>
      </c>
    </row>
    <row r="67" spans="1:9" ht="31" x14ac:dyDescent="0.35">
      <c r="A67" s="74"/>
      <c r="B67" s="39" t="s">
        <v>104</v>
      </c>
      <c r="C67" s="80">
        <v>255</v>
      </c>
      <c r="D67" s="81">
        <v>388</v>
      </c>
      <c r="E67" s="81">
        <v>382</v>
      </c>
      <c r="F67" s="82" t="s">
        <v>103</v>
      </c>
    </row>
    <row r="68" spans="1:9" ht="31" x14ac:dyDescent="0.35">
      <c r="A68" s="75" t="s">
        <v>105</v>
      </c>
      <c r="B68" s="39" t="s">
        <v>87</v>
      </c>
      <c r="C68" s="80">
        <v>11</v>
      </c>
      <c r="D68" s="81">
        <v>17</v>
      </c>
      <c r="E68" s="81">
        <v>23</v>
      </c>
      <c r="F68" s="82" t="s">
        <v>106</v>
      </c>
    </row>
    <row r="69" spans="1:9" ht="31" x14ac:dyDescent="0.35">
      <c r="A69" s="76"/>
      <c r="B69" s="39" t="s">
        <v>104</v>
      </c>
      <c r="C69" s="80">
        <v>11</v>
      </c>
      <c r="D69" s="81">
        <v>17</v>
      </c>
      <c r="E69" s="81">
        <v>23</v>
      </c>
      <c r="F69" s="82" t="s">
        <v>106</v>
      </c>
    </row>
    <row r="70" spans="1:9" ht="62" x14ac:dyDescent="0.35">
      <c r="A70" s="75" t="s">
        <v>107</v>
      </c>
      <c r="B70" s="39" t="s">
        <v>87</v>
      </c>
      <c r="C70" s="80">
        <v>1195</v>
      </c>
      <c r="D70" s="81">
        <v>1170</v>
      </c>
      <c r="E70" s="81">
        <v>1255</v>
      </c>
      <c r="F70" s="83" t="s">
        <v>108</v>
      </c>
    </row>
    <row r="71" spans="1:9" ht="31" x14ac:dyDescent="0.35">
      <c r="A71" s="76"/>
      <c r="B71" s="39" t="s">
        <v>104</v>
      </c>
      <c r="C71" s="80">
        <v>760</v>
      </c>
      <c r="D71" s="81">
        <v>772</v>
      </c>
      <c r="E71" s="81">
        <v>847</v>
      </c>
      <c r="F71" s="79" t="s">
        <v>109</v>
      </c>
    </row>
    <row r="72" spans="1:9" ht="15.65" customHeight="1" x14ac:dyDescent="0.35">
      <c r="A72" s="71"/>
      <c r="B72" s="71"/>
      <c r="C72" s="71"/>
      <c r="D72" s="71"/>
      <c r="E72" s="71"/>
      <c r="F72" s="67"/>
      <c r="G72" s="67"/>
      <c r="H72" s="67"/>
      <c r="I72" s="67"/>
    </row>
    <row r="74" spans="1:9" ht="54" customHeight="1" x14ac:dyDescent="0.35">
      <c r="A74" s="65" t="s">
        <v>80</v>
      </c>
      <c r="B74" s="65" t="s">
        <v>110</v>
      </c>
      <c r="C74" s="64" t="s">
        <v>111</v>
      </c>
      <c r="D74" s="64" t="s">
        <v>112</v>
      </c>
      <c r="E74" s="64" t="s">
        <v>113</v>
      </c>
      <c r="F74" s="64" t="s">
        <v>85</v>
      </c>
    </row>
    <row r="75" spans="1:9" ht="62" x14ac:dyDescent="0.35">
      <c r="A75" s="73" t="s">
        <v>86</v>
      </c>
      <c r="B75" s="39" t="s">
        <v>114</v>
      </c>
      <c r="C75" s="77">
        <v>1905</v>
      </c>
      <c r="D75" s="78">
        <v>52</v>
      </c>
      <c r="E75" s="84" t="s">
        <v>115</v>
      </c>
      <c r="F75" s="79" t="s">
        <v>116</v>
      </c>
    </row>
    <row r="76" spans="1:9" ht="62" x14ac:dyDescent="0.35">
      <c r="A76" s="74"/>
      <c r="B76" s="39" t="s">
        <v>117</v>
      </c>
      <c r="C76" s="80">
        <v>369</v>
      </c>
      <c r="D76" s="81">
        <v>34</v>
      </c>
      <c r="E76" s="85" t="s">
        <v>115</v>
      </c>
      <c r="F76" s="82" t="s">
        <v>118</v>
      </c>
    </row>
    <row r="77" spans="1:9" ht="62" x14ac:dyDescent="0.35">
      <c r="A77" s="75" t="s">
        <v>91</v>
      </c>
      <c r="B77" s="39" t="s">
        <v>114</v>
      </c>
      <c r="C77" s="80">
        <v>236</v>
      </c>
      <c r="D77" s="81">
        <v>47</v>
      </c>
      <c r="E77" s="86" t="s">
        <v>119</v>
      </c>
      <c r="F77" s="82" t="s">
        <v>118</v>
      </c>
    </row>
    <row r="78" spans="1:9" ht="62" x14ac:dyDescent="0.35">
      <c r="A78" s="76"/>
      <c r="B78" s="39" t="s">
        <v>117</v>
      </c>
      <c r="C78" s="80">
        <v>20</v>
      </c>
      <c r="D78" s="81">
        <v>49</v>
      </c>
      <c r="E78" s="86" t="s">
        <v>119</v>
      </c>
      <c r="F78" s="82" t="s">
        <v>118</v>
      </c>
    </row>
    <row r="79" spans="1:9" ht="46.5" x14ac:dyDescent="0.35">
      <c r="A79" s="75" t="s">
        <v>94</v>
      </c>
      <c r="B79" s="39" t="s">
        <v>114</v>
      </c>
      <c r="C79" s="80">
        <v>4846</v>
      </c>
      <c r="D79" s="81">
        <v>44</v>
      </c>
      <c r="E79" s="86" t="s">
        <v>120</v>
      </c>
      <c r="F79" s="82" t="s">
        <v>118</v>
      </c>
    </row>
    <row r="80" spans="1:9" ht="46.5" x14ac:dyDescent="0.35">
      <c r="A80" s="76"/>
      <c r="B80" s="39" t="s">
        <v>117</v>
      </c>
      <c r="C80" s="80">
        <v>1098</v>
      </c>
      <c r="D80" s="81">
        <v>32</v>
      </c>
      <c r="E80" s="86" t="s">
        <v>120</v>
      </c>
      <c r="F80" s="82" t="s">
        <v>118</v>
      </c>
    </row>
    <row r="81" spans="1:6" ht="62" x14ac:dyDescent="0.35">
      <c r="A81" s="75" t="s">
        <v>95</v>
      </c>
      <c r="B81" s="39" t="s">
        <v>114</v>
      </c>
      <c r="C81" s="80">
        <v>1237</v>
      </c>
      <c r="D81" s="81">
        <v>53</v>
      </c>
      <c r="E81" s="85" t="s">
        <v>115</v>
      </c>
      <c r="F81" s="82" t="s">
        <v>118</v>
      </c>
    </row>
    <row r="82" spans="1:6" ht="62" x14ac:dyDescent="0.35">
      <c r="A82" s="76"/>
      <c r="B82" s="39" t="s">
        <v>117</v>
      </c>
      <c r="C82" s="80">
        <v>227</v>
      </c>
      <c r="D82" s="81">
        <v>49</v>
      </c>
      <c r="E82" s="85" t="s">
        <v>115</v>
      </c>
      <c r="F82" s="82" t="s">
        <v>118</v>
      </c>
    </row>
    <row r="83" spans="1:6" ht="93" x14ac:dyDescent="0.35">
      <c r="A83" s="73" t="s">
        <v>98</v>
      </c>
      <c r="B83" s="39" t="s">
        <v>114</v>
      </c>
      <c r="C83" s="80">
        <v>2561</v>
      </c>
      <c r="D83" s="81">
        <v>70</v>
      </c>
      <c r="E83" s="85" t="s">
        <v>115</v>
      </c>
      <c r="F83" s="82" t="s">
        <v>121</v>
      </c>
    </row>
    <row r="84" spans="1:6" ht="93" x14ac:dyDescent="0.35">
      <c r="A84" s="74"/>
      <c r="B84" s="39" t="s">
        <v>122</v>
      </c>
      <c r="C84" s="80">
        <v>141861</v>
      </c>
      <c r="D84" s="81">
        <v>70</v>
      </c>
      <c r="E84" s="85" t="s">
        <v>115</v>
      </c>
      <c r="F84" s="82" t="s">
        <v>123</v>
      </c>
    </row>
    <row r="85" spans="1:6" ht="108.5" x14ac:dyDescent="0.35">
      <c r="A85" s="73" t="s">
        <v>101</v>
      </c>
      <c r="B85" s="39" t="s">
        <v>114</v>
      </c>
      <c r="C85" s="80">
        <v>2561</v>
      </c>
      <c r="D85" s="81">
        <v>70</v>
      </c>
      <c r="E85" s="85" t="s">
        <v>115</v>
      </c>
      <c r="F85" s="82" t="s">
        <v>124</v>
      </c>
    </row>
    <row r="86" spans="1:6" ht="108.5" x14ac:dyDescent="0.35">
      <c r="A86" s="74"/>
      <c r="B86" s="39" t="s">
        <v>122</v>
      </c>
      <c r="C86" s="80">
        <v>141861</v>
      </c>
      <c r="D86" s="81">
        <v>70</v>
      </c>
      <c r="E86" s="85" t="s">
        <v>115</v>
      </c>
      <c r="F86" s="82" t="s">
        <v>124</v>
      </c>
    </row>
    <row r="87" spans="1:6" ht="62" x14ac:dyDescent="0.35">
      <c r="A87" s="73" t="s">
        <v>102</v>
      </c>
      <c r="B87" s="39" t="s">
        <v>114</v>
      </c>
      <c r="C87" s="80">
        <v>222</v>
      </c>
      <c r="D87" s="81">
        <v>100</v>
      </c>
      <c r="E87" s="85" t="s">
        <v>115</v>
      </c>
      <c r="F87" s="82" t="s">
        <v>125</v>
      </c>
    </row>
    <row r="88" spans="1:6" ht="62" x14ac:dyDescent="0.35">
      <c r="A88" s="74"/>
      <c r="B88" s="41" t="s">
        <v>126</v>
      </c>
      <c r="C88" s="80">
        <v>222</v>
      </c>
      <c r="D88" s="81">
        <v>100</v>
      </c>
      <c r="E88" s="85" t="s">
        <v>115</v>
      </c>
      <c r="F88" s="82" t="s">
        <v>125</v>
      </c>
    </row>
    <row r="89" spans="1:6" ht="62" x14ac:dyDescent="0.35">
      <c r="A89" s="75" t="s">
        <v>105</v>
      </c>
      <c r="B89" s="39" t="s">
        <v>114</v>
      </c>
      <c r="C89" s="80">
        <v>222</v>
      </c>
      <c r="D89" s="81">
        <v>100</v>
      </c>
      <c r="E89" s="85" t="s">
        <v>115</v>
      </c>
      <c r="F89" s="82" t="s">
        <v>125</v>
      </c>
    </row>
    <row r="90" spans="1:6" ht="62" x14ac:dyDescent="0.35">
      <c r="A90" s="76"/>
      <c r="B90" s="41" t="s">
        <v>126</v>
      </c>
      <c r="C90" s="80">
        <v>222</v>
      </c>
      <c r="D90" s="81">
        <v>100</v>
      </c>
      <c r="E90" s="85" t="s">
        <v>115</v>
      </c>
      <c r="F90" s="82" t="s">
        <v>125</v>
      </c>
    </row>
    <row r="91" spans="1:6" ht="77.5" x14ac:dyDescent="0.35">
      <c r="A91" s="75" t="s">
        <v>107</v>
      </c>
      <c r="B91" s="39" t="s">
        <v>114</v>
      </c>
      <c r="C91" s="80">
        <v>1255</v>
      </c>
      <c r="D91" s="81">
        <v>91</v>
      </c>
      <c r="E91" s="85" t="s">
        <v>115</v>
      </c>
      <c r="F91" s="82" t="s">
        <v>127</v>
      </c>
    </row>
    <row r="92" spans="1:6" ht="93" x14ac:dyDescent="0.35">
      <c r="A92" s="76"/>
      <c r="B92" s="41" t="s">
        <v>126</v>
      </c>
      <c r="C92" s="80">
        <v>64</v>
      </c>
      <c r="D92" s="81">
        <v>91</v>
      </c>
      <c r="E92" s="85" t="s">
        <v>115</v>
      </c>
      <c r="F92" s="82" t="s">
        <v>128</v>
      </c>
    </row>
    <row r="93" spans="1:6" x14ac:dyDescent="0.35">
      <c r="A93" s="3"/>
    </row>
    <row r="94" spans="1:6" ht="15.5" x14ac:dyDescent="0.35">
      <c r="A94" s="3" t="s">
        <v>129</v>
      </c>
      <c r="B94" s="63"/>
    </row>
  </sheetData>
  <sheetProtection algorithmName="SHA-512" hashValue="vpm1WWtqLgNb8OPFepJDHnZN588Nu20z86FSWc1iufQRXqYDDRwsU6WbocDLTScJc0yNwCmP18wDx49WXIO41Q==" saltValue="fkLTIA4VaZ/P8rHnLcnx8A==" spinCount="100000" sheet="1" selectLockedCells="1"/>
  <dataValidations count="2">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7265625" bestFit="1" customWidth="1"/>
  </cols>
  <sheetData>
    <row r="1" spans="1:2" x14ac:dyDescent="0.35">
      <c r="A1" s="1" t="s">
        <v>130</v>
      </c>
      <c r="B1" s="1" t="s">
        <v>131</v>
      </c>
    </row>
    <row r="2" spans="1:2" x14ac:dyDescent="0.35">
      <c r="A2" t="s">
        <v>132</v>
      </c>
      <c r="B2" t="s">
        <v>133</v>
      </c>
    </row>
    <row r="3" spans="1:2" x14ac:dyDescent="0.35">
      <c r="A3" t="s">
        <v>134</v>
      </c>
      <c r="B3" t="s">
        <v>135</v>
      </c>
    </row>
    <row r="4" spans="1:2" x14ac:dyDescent="0.35">
      <c r="A4" t="s">
        <v>136</v>
      </c>
      <c r="B4" t="s">
        <v>137</v>
      </c>
    </row>
    <row r="5" spans="1:2" x14ac:dyDescent="0.35">
      <c r="A5" t="s">
        <v>138</v>
      </c>
      <c r="B5" t="s">
        <v>139</v>
      </c>
    </row>
    <row r="6" spans="1:2" x14ac:dyDescent="0.35">
      <c r="A6" t="s">
        <v>140</v>
      </c>
      <c r="B6" t="s">
        <v>141</v>
      </c>
    </row>
    <row r="7" spans="1:2" x14ac:dyDescent="0.35">
      <c r="A7" t="s">
        <v>142</v>
      </c>
      <c r="B7" t="s">
        <v>143</v>
      </c>
    </row>
    <row r="8" spans="1:2" x14ac:dyDescent="0.35">
      <c r="A8" t="s">
        <v>144</v>
      </c>
      <c r="B8" t="s">
        <v>145</v>
      </c>
    </row>
    <row r="9" spans="1:2" x14ac:dyDescent="0.35">
      <c r="A9" t="s">
        <v>146</v>
      </c>
      <c r="B9" t="s">
        <v>147</v>
      </c>
    </row>
    <row r="10" spans="1:2" x14ac:dyDescent="0.35">
      <c r="A10" t="s">
        <v>148</v>
      </c>
      <c r="B10" t="s">
        <v>149</v>
      </c>
    </row>
    <row r="11" spans="1:2" x14ac:dyDescent="0.35">
      <c r="A11" t="s">
        <v>150</v>
      </c>
      <c r="B11" t="s">
        <v>151</v>
      </c>
    </row>
    <row r="12" spans="1:2" x14ac:dyDescent="0.35">
      <c r="A12" t="s">
        <v>152</v>
      </c>
      <c r="B12" t="s">
        <v>153</v>
      </c>
    </row>
    <row r="13" spans="1:2" x14ac:dyDescent="0.35">
      <c r="A13" t="s">
        <v>154</v>
      </c>
      <c r="B13" t="s">
        <v>155</v>
      </c>
    </row>
    <row r="14" spans="1:2" x14ac:dyDescent="0.35">
      <c r="A14" t="s">
        <v>156</v>
      </c>
      <c r="B14" t="s">
        <v>157</v>
      </c>
    </row>
    <row r="15" spans="1:2" x14ac:dyDescent="0.35">
      <c r="A15" t="s">
        <v>158</v>
      </c>
      <c r="B15" t="s">
        <v>159</v>
      </c>
    </row>
    <row r="16" spans="1:2" x14ac:dyDescent="0.35">
      <c r="A16" t="s">
        <v>160</v>
      </c>
      <c r="B16" t="s">
        <v>161</v>
      </c>
    </row>
    <row r="17" spans="1:2" x14ac:dyDescent="0.35">
      <c r="A17" t="s">
        <v>162</v>
      </c>
      <c r="B17" t="s">
        <v>163</v>
      </c>
    </row>
    <row r="18" spans="1:2" x14ac:dyDescent="0.35">
      <c r="A18" t="s">
        <v>164</v>
      </c>
      <c r="B18" t="s">
        <v>165</v>
      </c>
    </row>
    <row r="19" spans="1:2" x14ac:dyDescent="0.35">
      <c r="A19" t="s">
        <v>166</v>
      </c>
      <c r="B19" t="s">
        <v>167</v>
      </c>
    </row>
    <row r="20" spans="1:2" x14ac:dyDescent="0.35">
      <c r="A20" t="s">
        <v>168</v>
      </c>
      <c r="B20" t="s">
        <v>169</v>
      </c>
    </row>
    <row r="21" spans="1:2" x14ac:dyDescent="0.35">
      <c r="A21" t="s">
        <v>170</v>
      </c>
      <c r="B21" t="s">
        <v>171</v>
      </c>
    </row>
    <row r="22" spans="1:2" x14ac:dyDescent="0.35">
      <c r="A22" t="s">
        <v>172</v>
      </c>
      <c r="B22" t="s">
        <v>173</v>
      </c>
    </row>
    <row r="23" spans="1:2" x14ac:dyDescent="0.35">
      <c r="A23" t="s">
        <v>174</v>
      </c>
      <c r="B23" t="s">
        <v>175</v>
      </c>
    </row>
    <row r="24" spans="1:2" x14ac:dyDescent="0.35">
      <c r="A24" t="s">
        <v>176</v>
      </c>
      <c r="B24" t="s">
        <v>177</v>
      </c>
    </row>
    <row r="25" spans="1:2" x14ac:dyDescent="0.35">
      <c r="A25" t="s">
        <v>178</v>
      </c>
      <c r="B25" t="s">
        <v>179</v>
      </c>
    </row>
    <row r="26" spans="1:2" x14ac:dyDescent="0.35">
      <c r="A26" t="s">
        <v>180</v>
      </c>
      <c r="B26" t="s">
        <v>181</v>
      </c>
    </row>
    <row r="27" spans="1:2" x14ac:dyDescent="0.35">
      <c r="A27" t="s">
        <v>182</v>
      </c>
      <c r="B27" t="s">
        <v>183</v>
      </c>
    </row>
    <row r="28" spans="1:2" x14ac:dyDescent="0.35">
      <c r="A28" t="s">
        <v>184</v>
      </c>
      <c r="B28" t="s">
        <v>185</v>
      </c>
    </row>
    <row r="29" spans="1:2" x14ac:dyDescent="0.35">
      <c r="A29" t="s">
        <v>186</v>
      </c>
      <c r="B29" t="s">
        <v>187</v>
      </c>
    </row>
    <row r="30" spans="1:2" x14ac:dyDescent="0.35">
      <c r="A30" t="s">
        <v>188</v>
      </c>
      <c r="B30" t="s">
        <v>189</v>
      </c>
    </row>
    <row r="31" spans="1:2" x14ac:dyDescent="0.35">
      <c r="A31" t="s">
        <v>190</v>
      </c>
      <c r="B31" t="s">
        <v>191</v>
      </c>
    </row>
    <row r="32" spans="1:2" x14ac:dyDescent="0.35">
      <c r="A32" t="s">
        <v>192</v>
      </c>
      <c r="B32" t="s">
        <v>193</v>
      </c>
    </row>
    <row r="33" spans="1:2" x14ac:dyDescent="0.35">
      <c r="A33" t="s">
        <v>194</v>
      </c>
      <c r="B33" t="s">
        <v>195</v>
      </c>
    </row>
    <row r="34" spans="1:2" x14ac:dyDescent="0.35">
      <c r="A34" t="s">
        <v>196</v>
      </c>
      <c r="B34" t="s">
        <v>197</v>
      </c>
    </row>
    <row r="35" spans="1:2" x14ac:dyDescent="0.35">
      <c r="A35" t="s">
        <v>198</v>
      </c>
      <c r="B35" t="s">
        <v>199</v>
      </c>
    </row>
    <row r="36" spans="1:2" x14ac:dyDescent="0.35">
      <c r="A36" t="s">
        <v>200</v>
      </c>
      <c r="B36" t="s">
        <v>201</v>
      </c>
    </row>
    <row r="37" spans="1:2" x14ac:dyDescent="0.35">
      <c r="A37" t="s">
        <v>202</v>
      </c>
      <c r="B37" t="s">
        <v>203</v>
      </c>
    </row>
    <row r="38" spans="1:2" x14ac:dyDescent="0.35">
      <c r="A38" t="s">
        <v>204</v>
      </c>
      <c r="B38" t="s">
        <v>205</v>
      </c>
    </row>
    <row r="39" spans="1:2" x14ac:dyDescent="0.35">
      <c r="A39" t="s">
        <v>206</v>
      </c>
      <c r="B39" t="s">
        <v>207</v>
      </c>
    </row>
    <row r="40" spans="1:2" x14ac:dyDescent="0.35">
      <c r="A40" t="s">
        <v>208</v>
      </c>
      <c r="B40" t="s">
        <v>209</v>
      </c>
    </row>
    <row r="41" spans="1:2" x14ac:dyDescent="0.35">
      <c r="A41" t="s">
        <v>210</v>
      </c>
      <c r="B41" t="s">
        <v>211</v>
      </c>
    </row>
    <row r="42" spans="1:2" x14ac:dyDescent="0.35">
      <c r="A42" t="s">
        <v>212</v>
      </c>
      <c r="B42" t="s">
        <v>213</v>
      </c>
    </row>
    <row r="43" spans="1:2" x14ac:dyDescent="0.35">
      <c r="A43" t="s">
        <v>214</v>
      </c>
      <c r="B43" t="s">
        <v>215</v>
      </c>
    </row>
    <row r="44" spans="1:2" x14ac:dyDescent="0.35">
      <c r="A44" t="s">
        <v>216</v>
      </c>
      <c r="B44" t="s">
        <v>217</v>
      </c>
    </row>
    <row r="45" spans="1:2" x14ac:dyDescent="0.35">
      <c r="A45" t="s">
        <v>218</v>
      </c>
      <c r="B45" t="s">
        <v>219</v>
      </c>
    </row>
    <row r="46" spans="1:2" x14ac:dyDescent="0.35">
      <c r="A46" t="s">
        <v>220</v>
      </c>
      <c r="B46" t="s">
        <v>221</v>
      </c>
    </row>
    <row r="47" spans="1:2" x14ac:dyDescent="0.35">
      <c r="A47" t="s">
        <v>222</v>
      </c>
      <c r="B47" t="s">
        <v>223</v>
      </c>
    </row>
    <row r="48" spans="1:2" x14ac:dyDescent="0.35">
      <c r="A48" t="s">
        <v>224</v>
      </c>
      <c r="B48" t="s">
        <v>225</v>
      </c>
    </row>
    <row r="49" spans="1:2" x14ac:dyDescent="0.35">
      <c r="A49" t="s">
        <v>226</v>
      </c>
      <c r="B49" t="s">
        <v>227</v>
      </c>
    </row>
    <row r="50" spans="1:2" x14ac:dyDescent="0.35">
      <c r="A50" t="s">
        <v>228</v>
      </c>
      <c r="B50" t="s">
        <v>229</v>
      </c>
    </row>
    <row r="51" spans="1:2" x14ac:dyDescent="0.35">
      <c r="A51" t="s">
        <v>230</v>
      </c>
      <c r="B51" t="s">
        <v>231</v>
      </c>
    </row>
    <row r="52" spans="1:2" x14ac:dyDescent="0.35">
      <c r="A52" t="s">
        <v>232</v>
      </c>
      <c r="B52" t="s">
        <v>233</v>
      </c>
    </row>
    <row r="53" spans="1:2" x14ac:dyDescent="0.35">
      <c r="A53" t="s">
        <v>234</v>
      </c>
      <c r="B53" t="s">
        <v>235</v>
      </c>
    </row>
    <row r="54" spans="1:2" x14ac:dyDescent="0.35">
      <c r="A54" t="s">
        <v>236</v>
      </c>
      <c r="B54" t="s">
        <v>237</v>
      </c>
    </row>
    <row r="55" spans="1:2" x14ac:dyDescent="0.35">
      <c r="A55" t="s">
        <v>238</v>
      </c>
      <c r="B55" t="s">
        <v>239</v>
      </c>
    </row>
    <row r="56" spans="1:2" x14ac:dyDescent="0.35">
      <c r="A56" t="s">
        <v>240</v>
      </c>
      <c r="B56" t="s">
        <v>241</v>
      </c>
    </row>
    <row r="57" spans="1:2" x14ac:dyDescent="0.35">
      <c r="A57" t="s">
        <v>242</v>
      </c>
      <c r="B57" t="s">
        <v>243</v>
      </c>
    </row>
    <row r="58" spans="1:2" x14ac:dyDescent="0.35">
      <c r="A58" t="s">
        <v>244</v>
      </c>
      <c r="B58" t="s">
        <v>245</v>
      </c>
    </row>
    <row r="59" spans="1:2" x14ac:dyDescent="0.35">
      <c r="A59" t="s">
        <v>246</v>
      </c>
      <c r="B59" t="s">
        <v>247</v>
      </c>
    </row>
    <row r="60" spans="1:2" x14ac:dyDescent="0.35">
      <c r="A60" t="s">
        <v>248</v>
      </c>
      <c r="B60" t="s">
        <v>249</v>
      </c>
    </row>
    <row r="61" spans="1:2" x14ac:dyDescent="0.35">
      <c r="A61" t="s">
        <v>250</v>
      </c>
      <c r="B61" t="s">
        <v>251</v>
      </c>
    </row>
    <row r="62" spans="1:2" x14ac:dyDescent="0.35">
      <c r="A62" t="s">
        <v>252</v>
      </c>
      <c r="B62" t="s">
        <v>253</v>
      </c>
    </row>
    <row r="63" spans="1:2" x14ac:dyDescent="0.35">
      <c r="A63" t="s">
        <v>254</v>
      </c>
      <c r="B63" t="s">
        <v>255</v>
      </c>
    </row>
    <row r="64" spans="1:2" x14ac:dyDescent="0.35">
      <c r="A64" t="s">
        <v>256</v>
      </c>
      <c r="B64" t="s">
        <v>257</v>
      </c>
    </row>
    <row r="65" spans="1:2" x14ac:dyDescent="0.35">
      <c r="A65" t="s">
        <v>258</v>
      </c>
      <c r="B65" t="s">
        <v>259</v>
      </c>
    </row>
    <row r="66" spans="1:2" x14ac:dyDescent="0.35">
      <c r="A66" t="s">
        <v>260</v>
      </c>
      <c r="B66" t="s">
        <v>261</v>
      </c>
    </row>
    <row r="67" spans="1:2" x14ac:dyDescent="0.35">
      <c r="A67" t="s">
        <v>262</v>
      </c>
      <c r="B67" t="s">
        <v>263</v>
      </c>
    </row>
    <row r="68" spans="1:2" x14ac:dyDescent="0.35">
      <c r="A68" t="s">
        <v>264</v>
      </c>
      <c r="B68" t="s">
        <v>265</v>
      </c>
    </row>
    <row r="69" spans="1:2" x14ac:dyDescent="0.35">
      <c r="A69" t="s">
        <v>266</v>
      </c>
      <c r="B69" t="s">
        <v>267</v>
      </c>
    </row>
    <row r="70" spans="1:2" x14ac:dyDescent="0.35">
      <c r="A70" t="s">
        <v>268</v>
      </c>
      <c r="B70" t="s">
        <v>269</v>
      </c>
    </row>
    <row r="71" spans="1:2" x14ac:dyDescent="0.35">
      <c r="A71" t="s">
        <v>270</v>
      </c>
      <c r="B71" t="s">
        <v>271</v>
      </c>
    </row>
    <row r="72" spans="1:2" x14ac:dyDescent="0.35">
      <c r="A72" t="s">
        <v>272</v>
      </c>
      <c r="B72" t="s">
        <v>273</v>
      </c>
    </row>
    <row r="73" spans="1:2" x14ac:dyDescent="0.35">
      <c r="A73" t="s">
        <v>274</v>
      </c>
      <c r="B73" t="s">
        <v>275</v>
      </c>
    </row>
    <row r="74" spans="1:2" x14ac:dyDescent="0.35">
      <c r="A74" t="s">
        <v>276</v>
      </c>
      <c r="B74" t="s">
        <v>277</v>
      </c>
    </row>
    <row r="75" spans="1:2" x14ac:dyDescent="0.35">
      <c r="A75" t="s">
        <v>278</v>
      </c>
      <c r="B75" t="s">
        <v>279</v>
      </c>
    </row>
    <row r="76" spans="1:2" x14ac:dyDescent="0.35">
      <c r="A76" t="s">
        <v>280</v>
      </c>
      <c r="B76" t="s">
        <v>281</v>
      </c>
    </row>
    <row r="77" spans="1:2" x14ac:dyDescent="0.35">
      <c r="A77" t="s">
        <v>282</v>
      </c>
      <c r="B77" t="s">
        <v>283</v>
      </c>
    </row>
    <row r="78" spans="1:2" x14ac:dyDescent="0.35">
      <c r="A78" t="s">
        <v>284</v>
      </c>
      <c r="B78" t="s">
        <v>285</v>
      </c>
    </row>
    <row r="79" spans="1:2" x14ac:dyDescent="0.35">
      <c r="A79" t="s">
        <v>286</v>
      </c>
      <c r="B79" t="s">
        <v>287</v>
      </c>
    </row>
    <row r="80" spans="1:2" x14ac:dyDescent="0.35">
      <c r="A80" t="s">
        <v>288</v>
      </c>
      <c r="B80" t="s">
        <v>289</v>
      </c>
    </row>
    <row r="81" spans="1:2" x14ac:dyDescent="0.35">
      <c r="A81" t="s">
        <v>290</v>
      </c>
      <c r="B81" t="s">
        <v>291</v>
      </c>
    </row>
    <row r="82" spans="1:2" x14ac:dyDescent="0.35">
      <c r="A82" t="s">
        <v>292</v>
      </c>
      <c r="B82" t="s">
        <v>293</v>
      </c>
    </row>
    <row r="83" spans="1:2" x14ac:dyDescent="0.35">
      <c r="A83" t="s">
        <v>294</v>
      </c>
      <c r="B83" t="s">
        <v>295</v>
      </c>
    </row>
    <row r="84" spans="1:2" x14ac:dyDescent="0.35">
      <c r="A84" t="s">
        <v>296</v>
      </c>
      <c r="B84" t="s">
        <v>297</v>
      </c>
    </row>
    <row r="85" spans="1:2" x14ac:dyDescent="0.35">
      <c r="A85" t="s">
        <v>298</v>
      </c>
      <c r="B85" t="s">
        <v>299</v>
      </c>
    </row>
    <row r="86" spans="1:2" x14ac:dyDescent="0.35">
      <c r="A86" t="s">
        <v>300</v>
      </c>
      <c r="B86" t="s">
        <v>301</v>
      </c>
    </row>
    <row r="87" spans="1:2" x14ac:dyDescent="0.35">
      <c r="A87" t="s">
        <v>302</v>
      </c>
      <c r="B87" t="s">
        <v>303</v>
      </c>
    </row>
    <row r="88" spans="1:2" x14ac:dyDescent="0.35">
      <c r="A88" t="s">
        <v>304</v>
      </c>
      <c r="B88" t="s">
        <v>305</v>
      </c>
    </row>
    <row r="89" spans="1:2" x14ac:dyDescent="0.35">
      <c r="A89" t="s">
        <v>306</v>
      </c>
      <c r="B89" t="s">
        <v>307</v>
      </c>
    </row>
    <row r="90" spans="1:2" x14ac:dyDescent="0.35">
      <c r="A90" t="s">
        <v>308</v>
      </c>
      <c r="B90" t="s">
        <v>309</v>
      </c>
    </row>
    <row r="91" spans="1:2" x14ac:dyDescent="0.35">
      <c r="A91" t="s">
        <v>310</v>
      </c>
      <c r="B91" t="s">
        <v>311</v>
      </c>
    </row>
    <row r="92" spans="1:2" x14ac:dyDescent="0.35">
      <c r="A92" t="s">
        <v>312</v>
      </c>
      <c r="B92" t="s">
        <v>313</v>
      </c>
    </row>
    <row r="93" spans="1:2" x14ac:dyDescent="0.35">
      <c r="A93" t="s">
        <v>314</v>
      </c>
      <c r="B93" t="s">
        <v>315</v>
      </c>
    </row>
    <row r="94" spans="1:2" x14ac:dyDescent="0.35">
      <c r="A94" t="s">
        <v>76</v>
      </c>
      <c r="B94" t="s">
        <v>316</v>
      </c>
    </row>
    <row r="95" spans="1:2" x14ac:dyDescent="0.35">
      <c r="A95" t="s">
        <v>317</v>
      </c>
      <c r="B95" t="s">
        <v>318</v>
      </c>
    </row>
    <row r="96" spans="1:2" x14ac:dyDescent="0.35">
      <c r="A96" t="s">
        <v>319</v>
      </c>
      <c r="B96" t="s">
        <v>320</v>
      </c>
    </row>
    <row r="97" spans="1:2" x14ac:dyDescent="0.35">
      <c r="A97" t="s">
        <v>321</v>
      </c>
      <c r="B97" t="s">
        <v>322</v>
      </c>
    </row>
    <row r="98" spans="1:2" x14ac:dyDescent="0.35">
      <c r="A98" t="s">
        <v>323</v>
      </c>
      <c r="B98" t="s">
        <v>324</v>
      </c>
    </row>
    <row r="99" spans="1:2" x14ac:dyDescent="0.35">
      <c r="A99" t="s">
        <v>325</v>
      </c>
      <c r="B99" t="s">
        <v>326</v>
      </c>
    </row>
    <row r="100" spans="1:2" x14ac:dyDescent="0.35">
      <c r="A100" t="s">
        <v>327</v>
      </c>
      <c r="B100" t="s">
        <v>328</v>
      </c>
    </row>
    <row r="101" spans="1:2" x14ac:dyDescent="0.35">
      <c r="A101" t="s">
        <v>329</v>
      </c>
      <c r="B101" t="s">
        <v>330</v>
      </c>
    </row>
    <row r="102" spans="1:2" x14ac:dyDescent="0.35">
      <c r="A102" t="s">
        <v>331</v>
      </c>
      <c r="B102" t="s">
        <v>332</v>
      </c>
    </row>
    <row r="103" spans="1:2" x14ac:dyDescent="0.35">
      <c r="A103" t="s">
        <v>333</v>
      </c>
      <c r="B103" t="s">
        <v>334</v>
      </c>
    </row>
    <row r="104" spans="1:2" x14ac:dyDescent="0.35">
      <c r="A104" t="s">
        <v>335</v>
      </c>
      <c r="B104" t="s">
        <v>336</v>
      </c>
    </row>
    <row r="105" spans="1:2" x14ac:dyDescent="0.35">
      <c r="A105" t="s">
        <v>337</v>
      </c>
      <c r="B105" t="s">
        <v>338</v>
      </c>
    </row>
    <row r="106" spans="1:2" x14ac:dyDescent="0.35">
      <c r="A106" t="s">
        <v>339</v>
      </c>
      <c r="B106" t="s">
        <v>340</v>
      </c>
    </row>
    <row r="107" spans="1:2" x14ac:dyDescent="0.35">
      <c r="A107" t="s">
        <v>341</v>
      </c>
      <c r="B107" t="s">
        <v>342</v>
      </c>
    </row>
    <row r="108" spans="1:2" x14ac:dyDescent="0.35">
      <c r="A108" t="s">
        <v>343</v>
      </c>
      <c r="B108" t="s">
        <v>344</v>
      </c>
    </row>
    <row r="109" spans="1:2" x14ac:dyDescent="0.35">
      <c r="A109" t="s">
        <v>345</v>
      </c>
      <c r="B109" t="s">
        <v>346</v>
      </c>
    </row>
    <row r="110" spans="1:2" x14ac:dyDescent="0.35">
      <c r="A110" t="s">
        <v>347</v>
      </c>
      <c r="B110" t="s">
        <v>348</v>
      </c>
    </row>
    <row r="111" spans="1:2" x14ac:dyDescent="0.35">
      <c r="A111" t="s">
        <v>349</v>
      </c>
      <c r="B111" t="s">
        <v>350</v>
      </c>
    </row>
    <row r="112" spans="1:2" x14ac:dyDescent="0.35">
      <c r="A112" t="s">
        <v>351</v>
      </c>
      <c r="B112" t="s">
        <v>352</v>
      </c>
    </row>
    <row r="113" spans="1:2" x14ac:dyDescent="0.35">
      <c r="A113" t="s">
        <v>353</v>
      </c>
      <c r="B113" t="s">
        <v>354</v>
      </c>
    </row>
    <row r="114" spans="1:2" x14ac:dyDescent="0.35">
      <c r="A114" t="s">
        <v>355</v>
      </c>
      <c r="B114" t="s">
        <v>356</v>
      </c>
    </row>
    <row r="115" spans="1:2" x14ac:dyDescent="0.35">
      <c r="A115" t="s">
        <v>357</v>
      </c>
      <c r="B115" t="s">
        <v>358</v>
      </c>
    </row>
    <row r="116" spans="1:2" x14ac:dyDescent="0.35">
      <c r="A116" t="s">
        <v>359</v>
      </c>
      <c r="B116" t="s">
        <v>360</v>
      </c>
    </row>
    <row r="117" spans="1:2" x14ac:dyDescent="0.35">
      <c r="A117" t="s">
        <v>361</v>
      </c>
      <c r="B117" t="s">
        <v>362</v>
      </c>
    </row>
    <row r="118" spans="1:2" x14ac:dyDescent="0.35">
      <c r="A118" t="s">
        <v>363</v>
      </c>
      <c r="B118" t="s">
        <v>364</v>
      </c>
    </row>
    <row r="119" spans="1:2" x14ac:dyDescent="0.35">
      <c r="A119" t="s">
        <v>365</v>
      </c>
      <c r="B119" t="s">
        <v>366</v>
      </c>
    </row>
    <row r="120" spans="1:2" x14ac:dyDescent="0.35">
      <c r="A120" t="s">
        <v>367</v>
      </c>
      <c r="B120" t="s">
        <v>368</v>
      </c>
    </row>
    <row r="121" spans="1:2" x14ac:dyDescent="0.35">
      <c r="A121" t="s">
        <v>369</v>
      </c>
      <c r="B121" t="s">
        <v>370</v>
      </c>
    </row>
    <row r="122" spans="1:2" x14ac:dyDescent="0.35">
      <c r="A122" t="s">
        <v>371</v>
      </c>
      <c r="B122" t="s">
        <v>372</v>
      </c>
    </row>
    <row r="123" spans="1:2" x14ac:dyDescent="0.35">
      <c r="A123" t="s">
        <v>373</v>
      </c>
      <c r="B123" t="s">
        <v>374</v>
      </c>
    </row>
    <row r="124" spans="1:2" x14ac:dyDescent="0.35">
      <c r="A124" t="s">
        <v>375</v>
      </c>
      <c r="B124" t="s">
        <v>376</v>
      </c>
    </row>
    <row r="125" spans="1:2" x14ac:dyDescent="0.35">
      <c r="A125" t="s">
        <v>377</v>
      </c>
      <c r="B125" t="s">
        <v>378</v>
      </c>
    </row>
    <row r="126" spans="1:2" x14ac:dyDescent="0.35">
      <c r="A126" t="s">
        <v>379</v>
      </c>
      <c r="B126" t="s">
        <v>380</v>
      </c>
    </row>
    <row r="127" spans="1:2" x14ac:dyDescent="0.35">
      <c r="A127" t="s">
        <v>381</v>
      </c>
      <c r="B127" t="s">
        <v>382</v>
      </c>
    </row>
    <row r="128" spans="1:2" x14ac:dyDescent="0.35">
      <c r="A128" t="s">
        <v>383</v>
      </c>
      <c r="B128" t="s">
        <v>384</v>
      </c>
    </row>
    <row r="129" spans="1:2" x14ac:dyDescent="0.35">
      <c r="A129" t="s">
        <v>385</v>
      </c>
      <c r="B129" t="s">
        <v>386</v>
      </c>
    </row>
    <row r="130" spans="1:2" x14ac:dyDescent="0.35">
      <c r="A130" t="s">
        <v>387</v>
      </c>
      <c r="B130" t="s">
        <v>388</v>
      </c>
    </row>
    <row r="131" spans="1:2" x14ac:dyDescent="0.35">
      <c r="A131" t="s">
        <v>389</v>
      </c>
      <c r="B131" t="s">
        <v>390</v>
      </c>
    </row>
    <row r="132" spans="1:2" x14ac:dyDescent="0.35">
      <c r="A132" t="s">
        <v>391</v>
      </c>
      <c r="B132" t="s">
        <v>392</v>
      </c>
    </row>
    <row r="133" spans="1:2" x14ac:dyDescent="0.35">
      <c r="A133" t="s">
        <v>393</v>
      </c>
      <c r="B133" t="s">
        <v>394</v>
      </c>
    </row>
    <row r="134" spans="1:2" x14ac:dyDescent="0.35">
      <c r="A134" t="s">
        <v>395</v>
      </c>
      <c r="B134" t="s">
        <v>396</v>
      </c>
    </row>
    <row r="135" spans="1:2" x14ac:dyDescent="0.35">
      <c r="A135" t="s">
        <v>397</v>
      </c>
      <c r="B135" t="s">
        <v>398</v>
      </c>
    </row>
    <row r="136" spans="1:2" x14ac:dyDescent="0.35">
      <c r="A136" t="s">
        <v>399</v>
      </c>
      <c r="B136" t="s">
        <v>400</v>
      </c>
    </row>
    <row r="137" spans="1:2" x14ac:dyDescent="0.35">
      <c r="A137" t="s">
        <v>401</v>
      </c>
      <c r="B137" t="s">
        <v>402</v>
      </c>
    </row>
    <row r="138" spans="1:2" x14ac:dyDescent="0.35">
      <c r="A138" t="s">
        <v>403</v>
      </c>
      <c r="B138" t="s">
        <v>404</v>
      </c>
    </row>
    <row r="139" spans="1:2" x14ac:dyDescent="0.35">
      <c r="A139" t="s">
        <v>405</v>
      </c>
      <c r="B139" t="s">
        <v>406</v>
      </c>
    </row>
    <row r="140" spans="1:2" x14ac:dyDescent="0.35">
      <c r="A140" t="s">
        <v>407</v>
      </c>
      <c r="B140" t="s">
        <v>408</v>
      </c>
    </row>
    <row r="141" spans="1:2" x14ac:dyDescent="0.35">
      <c r="A141" t="s">
        <v>409</v>
      </c>
      <c r="B141" t="s">
        <v>410</v>
      </c>
    </row>
    <row r="142" spans="1:2" x14ac:dyDescent="0.35">
      <c r="A142" t="s">
        <v>411</v>
      </c>
      <c r="B142" t="s">
        <v>412</v>
      </c>
    </row>
    <row r="143" spans="1:2" x14ac:dyDescent="0.35">
      <c r="A143" t="s">
        <v>413</v>
      </c>
      <c r="B143" t="s">
        <v>414</v>
      </c>
    </row>
    <row r="144" spans="1:2" x14ac:dyDescent="0.35">
      <c r="A144" t="s">
        <v>415</v>
      </c>
      <c r="B144" t="s">
        <v>416</v>
      </c>
    </row>
    <row r="145" spans="1:2" x14ac:dyDescent="0.35">
      <c r="A145" t="s">
        <v>417</v>
      </c>
      <c r="B145" t="s">
        <v>418</v>
      </c>
    </row>
    <row r="146" spans="1:2" x14ac:dyDescent="0.35">
      <c r="A146" t="s">
        <v>419</v>
      </c>
      <c r="B146" t="s">
        <v>420</v>
      </c>
    </row>
    <row r="147" spans="1:2" x14ac:dyDescent="0.35">
      <c r="A147" t="s">
        <v>421</v>
      </c>
      <c r="B147" t="s">
        <v>422</v>
      </c>
    </row>
    <row r="148" spans="1:2" x14ac:dyDescent="0.35">
      <c r="A148" t="s">
        <v>423</v>
      </c>
      <c r="B148" t="s">
        <v>424</v>
      </c>
    </row>
    <row r="149" spans="1:2" x14ac:dyDescent="0.35">
      <c r="A149" t="s">
        <v>425</v>
      </c>
      <c r="B149" t="s">
        <v>426</v>
      </c>
    </row>
    <row r="150" spans="1:2" x14ac:dyDescent="0.35">
      <c r="A150" t="s">
        <v>427</v>
      </c>
      <c r="B150" t="s">
        <v>428</v>
      </c>
    </row>
    <row r="151" spans="1:2" x14ac:dyDescent="0.35">
      <c r="A151" t="s">
        <v>429</v>
      </c>
      <c r="B151" t="s">
        <v>430</v>
      </c>
    </row>
    <row r="152" spans="1:2" x14ac:dyDescent="0.35">
      <c r="A152" t="s">
        <v>431</v>
      </c>
      <c r="B152" t="s">
        <v>432</v>
      </c>
    </row>
    <row r="153" spans="1:2" x14ac:dyDescent="0.35">
      <c r="A153" t="s">
        <v>433</v>
      </c>
      <c r="B153" t="s">
        <v>434</v>
      </c>
    </row>
    <row r="154" spans="1:2" x14ac:dyDescent="0.35">
      <c r="A154" t="s">
        <v>435</v>
      </c>
      <c r="B154" t="s">
        <v>436</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26953125" customWidth="1"/>
  </cols>
  <sheetData>
    <row r="1" spans="1:1" x14ac:dyDescent="0.35">
      <c r="A1" t="s">
        <v>437</v>
      </c>
    </row>
    <row r="3" spans="1:1" ht="43.5" x14ac:dyDescent="0.35">
      <c r="A3" s="67" t="s">
        <v>438</v>
      </c>
    </row>
    <row r="4" spans="1:1" ht="58" x14ac:dyDescent="0.35">
      <c r="A4" s="67" t="s">
        <v>439</v>
      </c>
    </row>
    <row r="5" spans="1:1" ht="58" x14ac:dyDescent="0.35">
      <c r="A5" s="67" t="s">
        <v>115</v>
      </c>
    </row>
    <row r="6" spans="1:1" ht="43.5" x14ac:dyDescent="0.35">
      <c r="A6" s="67" t="s">
        <v>440</v>
      </c>
    </row>
    <row r="7" spans="1:1" ht="43.5" x14ac:dyDescent="0.35">
      <c r="A7" s="67" t="s">
        <v>120</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7265625" customWidth="1"/>
    <col min="6" max="6" width="8.7265625" customWidth="1"/>
    <col min="132" max="132" width="8.7265625" customWidth="1"/>
    <col min="148" max="148" width="8.7265625" customWidth="1"/>
  </cols>
  <sheetData>
    <row r="1" spans="1:151" x14ac:dyDescent="0.35">
      <c r="A1" t="s">
        <v>441</v>
      </c>
      <c r="B1" t="s">
        <v>442</v>
      </c>
      <c r="C1" t="s">
        <v>443</v>
      </c>
      <c r="D1" t="s">
        <v>444</v>
      </c>
      <c r="E1" t="s">
        <v>444</v>
      </c>
      <c r="F1" t="s">
        <v>445</v>
      </c>
      <c r="G1" t="s">
        <v>445</v>
      </c>
      <c r="H1" t="s">
        <v>445</v>
      </c>
      <c r="I1" t="s">
        <v>445</v>
      </c>
      <c r="J1" t="s">
        <v>445</v>
      </c>
      <c r="K1" t="s">
        <v>445</v>
      </c>
      <c r="L1" t="s">
        <v>445</v>
      </c>
      <c r="M1" t="s">
        <v>445</v>
      </c>
      <c r="N1" t="s">
        <v>445</v>
      </c>
      <c r="O1" t="s">
        <v>445</v>
      </c>
      <c r="P1" t="s">
        <v>445</v>
      </c>
      <c r="Q1" t="s">
        <v>445</v>
      </c>
      <c r="R1" t="s">
        <v>445</v>
      </c>
      <c r="S1" t="s">
        <v>445</v>
      </c>
      <c r="T1" t="s">
        <v>445</v>
      </c>
      <c r="U1" t="s">
        <v>445</v>
      </c>
      <c r="V1" t="s">
        <v>445</v>
      </c>
      <c r="W1" t="s">
        <v>445</v>
      </c>
      <c r="X1" t="s">
        <v>445</v>
      </c>
      <c r="Y1" t="s">
        <v>445</v>
      </c>
      <c r="Z1" t="s">
        <v>445</v>
      </c>
      <c r="AA1" t="s">
        <v>445</v>
      </c>
      <c r="AB1" t="s">
        <v>445</v>
      </c>
      <c r="AC1" t="s">
        <v>445</v>
      </c>
      <c r="AD1" t="s">
        <v>445</v>
      </c>
      <c r="AE1" t="s">
        <v>445</v>
      </c>
      <c r="AF1" t="s">
        <v>445</v>
      </c>
      <c r="AG1" t="s">
        <v>445</v>
      </c>
      <c r="AH1" t="s">
        <v>445</v>
      </c>
      <c r="AI1" t="s">
        <v>445</v>
      </c>
      <c r="AJ1" t="s">
        <v>445</v>
      </c>
      <c r="AK1" t="s">
        <v>445</v>
      </c>
      <c r="AL1" t="s">
        <v>445</v>
      </c>
      <c r="AM1" t="s">
        <v>445</v>
      </c>
      <c r="AN1" t="s">
        <v>445</v>
      </c>
      <c r="AO1" t="s">
        <v>445</v>
      </c>
      <c r="AP1" t="s">
        <v>445</v>
      </c>
      <c r="AQ1" t="s">
        <v>445</v>
      </c>
      <c r="AR1" t="s">
        <v>445</v>
      </c>
      <c r="AS1" t="s">
        <v>445</v>
      </c>
      <c r="AT1" t="s">
        <v>445</v>
      </c>
      <c r="AU1" t="s">
        <v>445</v>
      </c>
      <c r="AV1" t="s">
        <v>445</v>
      </c>
      <c r="AW1" t="s">
        <v>445</v>
      </c>
      <c r="AX1" t="s">
        <v>445</v>
      </c>
      <c r="AY1" t="s">
        <v>445</v>
      </c>
      <c r="AZ1" t="s">
        <v>445</v>
      </c>
      <c r="BA1" t="s">
        <v>445</v>
      </c>
      <c r="BB1" t="s">
        <v>445</v>
      </c>
      <c r="BC1" t="s">
        <v>445</v>
      </c>
      <c r="BD1" t="s">
        <v>445</v>
      </c>
      <c r="BE1" t="s">
        <v>445</v>
      </c>
      <c r="BF1" t="s">
        <v>445</v>
      </c>
      <c r="BG1" t="s">
        <v>445</v>
      </c>
      <c r="BH1" t="s">
        <v>445</v>
      </c>
      <c r="BI1" t="s">
        <v>445</v>
      </c>
      <c r="BJ1" t="s">
        <v>445</v>
      </c>
      <c r="BK1" t="s">
        <v>445</v>
      </c>
      <c r="BL1" t="s">
        <v>445</v>
      </c>
      <c r="BM1" t="s">
        <v>445</v>
      </c>
      <c r="BN1" t="s">
        <v>445</v>
      </c>
      <c r="BO1" t="s">
        <v>445</v>
      </c>
      <c r="BP1" t="s">
        <v>445</v>
      </c>
      <c r="BQ1" t="s">
        <v>445</v>
      </c>
      <c r="BR1" t="s">
        <v>445</v>
      </c>
      <c r="BS1" t="s">
        <v>445</v>
      </c>
      <c r="BT1" t="s">
        <v>445</v>
      </c>
      <c r="BU1" t="s">
        <v>445</v>
      </c>
      <c r="BV1" t="s">
        <v>445</v>
      </c>
      <c r="BW1" t="s">
        <v>445</v>
      </c>
      <c r="BX1" t="s">
        <v>445</v>
      </c>
      <c r="BY1" t="s">
        <v>445</v>
      </c>
      <c r="BZ1" t="s">
        <v>446</v>
      </c>
      <c r="CA1" t="s">
        <v>446</v>
      </c>
      <c r="CB1" t="s">
        <v>446</v>
      </c>
      <c r="CC1" t="s">
        <v>446</v>
      </c>
      <c r="CD1" t="s">
        <v>446</v>
      </c>
      <c r="CE1" t="s">
        <v>446</v>
      </c>
      <c r="CF1" t="s">
        <v>446</v>
      </c>
      <c r="CG1" t="s">
        <v>446</v>
      </c>
      <c r="CH1" t="s">
        <v>446</v>
      </c>
      <c r="CI1" t="s">
        <v>446</v>
      </c>
      <c r="CJ1" t="s">
        <v>446</v>
      </c>
      <c r="CK1" t="s">
        <v>446</v>
      </c>
      <c r="CL1" t="s">
        <v>446</v>
      </c>
      <c r="CM1" t="s">
        <v>446</v>
      </c>
      <c r="CN1" t="s">
        <v>446</v>
      </c>
      <c r="CO1" t="s">
        <v>446</v>
      </c>
      <c r="CP1" t="s">
        <v>446</v>
      </c>
      <c r="CQ1" t="s">
        <v>446</v>
      </c>
      <c r="CR1" t="s">
        <v>446</v>
      </c>
      <c r="CS1" t="s">
        <v>446</v>
      </c>
      <c r="CT1" t="s">
        <v>446</v>
      </c>
      <c r="CU1" t="s">
        <v>446</v>
      </c>
      <c r="CV1" t="s">
        <v>446</v>
      </c>
      <c r="CW1" t="s">
        <v>446</v>
      </c>
      <c r="CX1" t="s">
        <v>446</v>
      </c>
      <c r="CY1" t="s">
        <v>446</v>
      </c>
      <c r="CZ1" t="s">
        <v>446</v>
      </c>
      <c r="DA1" t="s">
        <v>446</v>
      </c>
      <c r="DB1" t="s">
        <v>446</v>
      </c>
      <c r="DC1" t="s">
        <v>446</v>
      </c>
      <c r="DD1" t="s">
        <v>446</v>
      </c>
      <c r="DE1" t="s">
        <v>446</v>
      </c>
      <c r="DF1" t="s">
        <v>446</v>
      </c>
      <c r="DG1" t="s">
        <v>446</v>
      </c>
      <c r="DH1" t="s">
        <v>446</v>
      </c>
      <c r="DI1" t="s">
        <v>446</v>
      </c>
      <c r="DJ1" t="s">
        <v>446</v>
      </c>
      <c r="DK1" t="s">
        <v>446</v>
      </c>
      <c r="DL1" t="s">
        <v>446</v>
      </c>
      <c r="DM1" t="s">
        <v>446</v>
      </c>
      <c r="DN1" t="s">
        <v>446</v>
      </c>
      <c r="DO1" t="s">
        <v>446</v>
      </c>
      <c r="DP1" t="s">
        <v>446</v>
      </c>
      <c r="DQ1" t="s">
        <v>446</v>
      </c>
      <c r="DR1" t="s">
        <v>446</v>
      </c>
      <c r="DS1" t="s">
        <v>446</v>
      </c>
      <c r="DT1" t="s">
        <v>446</v>
      </c>
      <c r="DU1" t="s">
        <v>446</v>
      </c>
      <c r="DV1" t="s">
        <v>446</v>
      </c>
      <c r="DW1" t="s">
        <v>446</v>
      </c>
      <c r="DX1" t="s">
        <v>446</v>
      </c>
      <c r="DY1" t="s">
        <v>446</v>
      </c>
      <c r="DZ1" t="s">
        <v>446</v>
      </c>
      <c r="EA1" t="s">
        <v>446</v>
      </c>
      <c r="EB1" t="s">
        <v>446</v>
      </c>
      <c r="EC1" t="s">
        <v>446</v>
      </c>
      <c r="ED1" t="s">
        <v>446</v>
      </c>
      <c r="EE1" t="s">
        <v>446</v>
      </c>
      <c r="EF1" t="s">
        <v>446</v>
      </c>
      <c r="EG1" t="s">
        <v>446</v>
      </c>
      <c r="EH1" t="s">
        <v>446</v>
      </c>
      <c r="EI1" t="s">
        <v>446</v>
      </c>
      <c r="EJ1" t="s">
        <v>446</v>
      </c>
      <c r="EK1" t="s">
        <v>446</v>
      </c>
      <c r="EL1" t="s">
        <v>446</v>
      </c>
      <c r="EM1" t="s">
        <v>446</v>
      </c>
      <c r="EN1" t="s">
        <v>446</v>
      </c>
      <c r="EO1" t="s">
        <v>446</v>
      </c>
      <c r="EP1" t="s">
        <v>446</v>
      </c>
      <c r="EQ1" t="s">
        <v>446</v>
      </c>
      <c r="ER1" t="s">
        <v>446</v>
      </c>
      <c r="ES1" t="s">
        <v>446</v>
      </c>
      <c r="ET1" s="43" t="s">
        <v>447</v>
      </c>
      <c r="EU1" s="40" t="s">
        <v>447</v>
      </c>
    </row>
    <row r="2" spans="1:151" x14ac:dyDescent="0.35">
      <c r="A2" t="s">
        <v>448</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3">
        <v>1</v>
      </c>
      <c r="EU2" s="40">
        <v>2</v>
      </c>
    </row>
    <row r="3" spans="1:151" x14ac:dyDescent="0.35">
      <c r="A3" t="s">
        <v>449</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3" t="str">
        <f t="shared" ref="ET3" si="3">ET1&amp;"."&amp;ET2</f>
        <v>OTHER.1</v>
      </c>
      <c r="EU3" s="40" t="str">
        <f>EU1&amp;"."&amp;EU2</f>
        <v>OTHER.2</v>
      </c>
    </row>
    <row r="4" spans="1:151" x14ac:dyDescent="0.35">
      <c r="A4" t="s">
        <v>450</v>
      </c>
      <c r="B4" t="s">
        <v>451</v>
      </c>
      <c r="C4" t="s">
        <v>452</v>
      </c>
      <c r="D4" t="s">
        <v>453</v>
      </c>
      <c r="E4" t="s">
        <v>454</v>
      </c>
      <c r="F4" t="s">
        <v>455</v>
      </c>
      <c r="G4" t="s">
        <v>456</v>
      </c>
      <c r="H4" t="s">
        <v>457</v>
      </c>
      <c r="I4" t="s">
        <v>458</v>
      </c>
      <c r="J4" t="s">
        <v>459</v>
      </c>
      <c r="K4" t="s">
        <v>460</v>
      </c>
      <c r="L4" t="s">
        <v>461</v>
      </c>
      <c r="M4" t="s">
        <v>462</v>
      </c>
      <c r="N4" t="s">
        <v>463</v>
      </c>
      <c r="O4" t="s">
        <v>464</v>
      </c>
      <c r="P4" t="s">
        <v>465</v>
      </c>
      <c r="Q4" t="s">
        <v>466</v>
      </c>
      <c r="R4" t="s">
        <v>467</v>
      </c>
      <c r="S4" t="s">
        <v>468</v>
      </c>
      <c r="T4" t="s">
        <v>469</v>
      </c>
      <c r="U4" t="s">
        <v>470</v>
      </c>
      <c r="V4" t="s">
        <v>471</v>
      </c>
      <c r="W4" t="s">
        <v>472</v>
      </c>
      <c r="X4" t="s">
        <v>473</v>
      </c>
      <c r="Y4" t="s">
        <v>474</v>
      </c>
      <c r="Z4" t="s">
        <v>475</v>
      </c>
      <c r="AA4" t="s">
        <v>476</v>
      </c>
      <c r="AB4" t="s">
        <v>477</v>
      </c>
      <c r="AC4" t="s">
        <v>478</v>
      </c>
      <c r="AD4" t="s">
        <v>479</v>
      </c>
      <c r="AE4" t="s">
        <v>480</v>
      </c>
      <c r="AF4" t="s">
        <v>481</v>
      </c>
      <c r="AG4" t="s">
        <v>482</v>
      </c>
      <c r="AH4" t="s">
        <v>483</v>
      </c>
      <c r="AI4" t="s">
        <v>484</v>
      </c>
      <c r="AJ4" t="s">
        <v>485</v>
      </c>
      <c r="AK4" t="s">
        <v>486</v>
      </c>
      <c r="AL4" t="s">
        <v>487</v>
      </c>
      <c r="AM4" t="s">
        <v>488</v>
      </c>
      <c r="AN4" t="s">
        <v>489</v>
      </c>
      <c r="AO4" t="s">
        <v>490</v>
      </c>
      <c r="AP4" t="s">
        <v>491</v>
      </c>
      <c r="AQ4" t="s">
        <v>492</v>
      </c>
      <c r="AR4" t="s">
        <v>493</v>
      </c>
      <c r="AS4" t="s">
        <v>494</v>
      </c>
      <c r="AT4" t="s">
        <v>495</v>
      </c>
      <c r="AU4" t="s">
        <v>496</v>
      </c>
      <c r="AV4" t="s">
        <v>497</v>
      </c>
      <c r="AW4" t="s">
        <v>498</v>
      </c>
      <c r="AX4" t="s">
        <v>499</v>
      </c>
      <c r="AY4" t="s">
        <v>500</v>
      </c>
      <c r="AZ4" t="s">
        <v>501</v>
      </c>
      <c r="BA4" t="s">
        <v>502</v>
      </c>
      <c r="BB4" t="s">
        <v>503</v>
      </c>
      <c r="BC4" t="s">
        <v>504</v>
      </c>
      <c r="BD4" t="s">
        <v>505</v>
      </c>
      <c r="BE4" t="s">
        <v>506</v>
      </c>
      <c r="BF4" t="s">
        <v>507</v>
      </c>
      <c r="BG4" t="s">
        <v>508</v>
      </c>
      <c r="BH4" t="s">
        <v>509</v>
      </c>
      <c r="BI4" t="s">
        <v>510</v>
      </c>
      <c r="BJ4" t="s">
        <v>511</v>
      </c>
      <c r="BK4" t="s">
        <v>512</v>
      </c>
      <c r="BL4" t="s">
        <v>513</v>
      </c>
      <c r="BM4" t="s">
        <v>514</v>
      </c>
      <c r="BN4" t="s">
        <v>515</v>
      </c>
      <c r="BO4" t="s">
        <v>516</v>
      </c>
      <c r="BP4" t="s">
        <v>517</v>
      </c>
      <c r="BQ4" t="s">
        <v>518</v>
      </c>
      <c r="BR4" t="s">
        <v>519</v>
      </c>
      <c r="BS4" t="s">
        <v>520</v>
      </c>
      <c r="BT4" t="s">
        <v>521</v>
      </c>
      <c r="BU4" t="s">
        <v>522</v>
      </c>
      <c r="BV4" t="s">
        <v>523</v>
      </c>
      <c r="BW4" t="s">
        <v>524</v>
      </c>
      <c r="BX4" t="s">
        <v>525</v>
      </c>
      <c r="BY4" t="s">
        <v>526</v>
      </c>
      <c r="BZ4" t="s">
        <v>527</v>
      </c>
      <c r="CA4" t="s">
        <v>528</v>
      </c>
      <c r="CB4" t="s">
        <v>529</v>
      </c>
      <c r="CC4" t="s">
        <v>530</v>
      </c>
      <c r="CD4" t="s">
        <v>531</v>
      </c>
      <c r="CE4" t="s">
        <v>532</v>
      </c>
      <c r="CF4" t="s">
        <v>533</v>
      </c>
      <c r="CG4" t="s">
        <v>534</v>
      </c>
      <c r="CH4" t="s">
        <v>535</v>
      </c>
      <c r="CI4" t="s">
        <v>536</v>
      </c>
      <c r="CJ4" t="s">
        <v>537</v>
      </c>
      <c r="CK4" t="s">
        <v>538</v>
      </c>
      <c r="CL4" t="s">
        <v>539</v>
      </c>
      <c r="CM4" t="s">
        <v>540</v>
      </c>
      <c r="CN4" t="s">
        <v>541</v>
      </c>
      <c r="CO4" t="s">
        <v>542</v>
      </c>
      <c r="CP4" t="s">
        <v>543</v>
      </c>
      <c r="CQ4" t="s">
        <v>544</v>
      </c>
      <c r="CR4" t="s">
        <v>545</v>
      </c>
      <c r="CS4" t="s">
        <v>546</v>
      </c>
      <c r="CT4" t="s">
        <v>547</v>
      </c>
      <c r="CU4" t="s">
        <v>548</v>
      </c>
      <c r="CV4" t="s">
        <v>549</v>
      </c>
      <c r="CW4" t="s">
        <v>550</v>
      </c>
      <c r="CX4" t="s">
        <v>551</v>
      </c>
      <c r="CY4" t="s">
        <v>552</v>
      </c>
      <c r="CZ4" t="s">
        <v>553</v>
      </c>
      <c r="DA4" t="s">
        <v>554</v>
      </c>
      <c r="DB4" t="s">
        <v>555</v>
      </c>
      <c r="DC4" t="s">
        <v>556</v>
      </c>
      <c r="DD4" t="s">
        <v>557</v>
      </c>
      <c r="DE4" t="s">
        <v>558</v>
      </c>
      <c r="DF4" t="s">
        <v>559</v>
      </c>
      <c r="DG4" t="s">
        <v>560</v>
      </c>
      <c r="DH4" t="s">
        <v>561</v>
      </c>
      <c r="DI4" t="s">
        <v>562</v>
      </c>
      <c r="DJ4" t="s">
        <v>563</v>
      </c>
      <c r="DK4" t="s">
        <v>564</v>
      </c>
      <c r="DL4" t="s">
        <v>565</v>
      </c>
      <c r="DM4" t="s">
        <v>566</v>
      </c>
      <c r="DN4" t="s">
        <v>567</v>
      </c>
      <c r="DO4" t="s">
        <v>568</v>
      </c>
      <c r="DP4" t="s">
        <v>569</v>
      </c>
      <c r="DQ4" t="s">
        <v>570</v>
      </c>
      <c r="DR4" t="s">
        <v>571</v>
      </c>
      <c r="DS4" t="s">
        <v>572</v>
      </c>
      <c r="DT4" t="s">
        <v>573</v>
      </c>
      <c r="DU4" t="s">
        <v>574</v>
      </c>
      <c r="DV4" t="s">
        <v>575</v>
      </c>
      <c r="DW4" t="s">
        <v>576</v>
      </c>
      <c r="DX4" t="s">
        <v>577</v>
      </c>
      <c r="DY4" t="s">
        <v>578</v>
      </c>
      <c r="DZ4" t="s">
        <v>579</v>
      </c>
      <c r="EA4" t="s">
        <v>580</v>
      </c>
      <c r="EB4" t="s">
        <v>581</v>
      </c>
      <c r="EC4" t="s">
        <v>582</v>
      </c>
      <c r="ED4" t="s">
        <v>583</v>
      </c>
      <c r="EE4" t="s">
        <v>584</v>
      </c>
      <c r="EF4" t="s">
        <v>585</v>
      </c>
      <c r="EG4" t="s">
        <v>586</v>
      </c>
      <c r="EH4" t="s">
        <v>587</v>
      </c>
      <c r="EI4" t="s">
        <v>588</v>
      </c>
      <c r="EJ4" t="s">
        <v>589</v>
      </c>
      <c r="EK4" t="s">
        <v>590</v>
      </c>
      <c r="EL4" t="s">
        <v>591</v>
      </c>
      <c r="EM4" t="s">
        <v>592</v>
      </c>
      <c r="EN4" t="s">
        <v>593</v>
      </c>
      <c r="EO4" t="s">
        <v>594</v>
      </c>
      <c r="EP4" t="s">
        <v>595</v>
      </c>
      <c r="EQ4" t="s">
        <v>596</v>
      </c>
      <c r="ER4" t="s">
        <v>597</v>
      </c>
      <c r="ES4" t="s">
        <v>598</v>
      </c>
      <c r="ET4" s="43" t="s">
        <v>599</v>
      </c>
      <c r="EU4" s="40" t="s">
        <v>600</v>
      </c>
    </row>
    <row r="5" spans="1:151" x14ac:dyDescent="0.35">
      <c r="A5" t="s">
        <v>601</v>
      </c>
      <c r="B5" t="str">
        <f>IF(ISBLANK('Capacity Template'!B42),"BLANK",'Capacity Template'!B42)</f>
        <v>Nottinghamshire</v>
      </c>
      <c r="C5" t="str">
        <f>IF(ISBLANK('Capacity Template'!B42),"BLANK",INDEX('Source - LAs List'!$B$2:$B$154,MATCH('Capacity Template'!B42,'Source - LAs List'!$A$2:$A$154,0)))</f>
        <v>E10000024</v>
      </c>
      <c r="D5" t="str">
        <f>IF(ISBLANK('Capacity Template'!B47),"BLANK",'Capacity Template'!B47)</f>
        <v>REDACTED</v>
      </c>
      <c r="E5" t="str">
        <f>IF(ISBLANK('Capacity Template'!B48),"BLANK",'Capacity Template'!B48)</f>
        <v>BLANK</v>
      </c>
      <c r="F5">
        <f>IF(ISBLANK(INDEX('Capacity Template'!$C$54:$C$71,1)),"BLANK",INDEX('Capacity Template'!$C$54:$C$71,1))</f>
        <v>1025</v>
      </c>
      <c r="G5">
        <f>IF(ISBLANK(INDEX('Capacity Template'!$C$54:$C$71,2)),"BLANK",INDEX('Capacity Template'!$C$54:$C$71,2))</f>
        <v>1050</v>
      </c>
      <c r="H5">
        <f>IF(ISBLANK(INDEX('Capacity Template'!$C$54:$C$71,3)),"BLANK",INDEX('Capacity Template'!$C$54:$C$71,3))</f>
        <v>110</v>
      </c>
      <c r="I5">
        <f>IF(ISBLANK(INDEX('Capacity Template'!$C$54:$C$71,4)),"BLANK",INDEX('Capacity Template'!$C$54:$C$71,4))</f>
        <v>110</v>
      </c>
      <c r="J5">
        <f>IF(ISBLANK(INDEX('Capacity Template'!$C$54:$C$71,5)),"BLANK",INDEX('Capacity Template'!$C$54:$C$71,5))</f>
        <v>2120</v>
      </c>
      <c r="K5">
        <f>IF(ISBLANK(INDEX('Capacity Template'!$C$54:$C$71,6)),"BLANK",INDEX('Capacity Template'!$C$54:$C$71,6))</f>
        <v>2220</v>
      </c>
      <c r="L5">
        <f>IF(ISBLANK(INDEX('Capacity Template'!$C$54:$C$71,7)),"BLANK",INDEX('Capacity Template'!$C$54:$C$71,7))</f>
        <v>670</v>
      </c>
      <c r="M5">
        <f>IF(ISBLANK(INDEX('Capacity Template'!$C$54:$C$71,8)),"BLANK",INDEX('Capacity Template'!$C$54:$C$71,8))</f>
        <v>680</v>
      </c>
      <c r="N5">
        <f>IF(ISBLANK(INDEX('Capacity Template'!$C$54:$C$71,9)),"BLANK",INDEX('Capacity Template'!$C$54:$C$71,9))</f>
        <v>3850</v>
      </c>
      <c r="O5">
        <f>IF(ISBLANK(INDEX('Capacity Template'!$C$54:$C$71,10)),"BLANK",INDEX('Capacity Template'!$C$54:$C$71,10))</f>
        <v>1388390</v>
      </c>
      <c r="P5">
        <f>IF(ISBLANK(INDEX('Capacity Template'!$C$54:$C$71,11)),"BLANK",INDEX('Capacity Template'!$C$54:$C$71,11))</f>
        <v>545</v>
      </c>
      <c r="Q5">
        <f>IF(ISBLANK(INDEX('Capacity Template'!$C$54:$C$71,12)),"BLANK",INDEX('Capacity Template'!$C$54:$C$71,12))</f>
        <v>256097</v>
      </c>
      <c r="R5">
        <f>IF(ISBLANK(INDEX('Capacity Template'!$C$54:$C$71,13)),"BLANK",INDEX('Capacity Template'!$C$54:$C$71,13))</f>
        <v>255</v>
      </c>
      <c r="S5">
        <f>IF(ISBLANK(INDEX('Capacity Template'!$C$54:$C$71,14)),"BLANK",INDEX('Capacity Template'!$C$54:$C$71,14))</f>
        <v>255</v>
      </c>
      <c r="T5">
        <f>IF(ISBLANK(INDEX('Capacity Template'!$C$54:$C$71,15)),"BLANK",INDEX('Capacity Template'!$C$54:$C$71,15))</f>
        <v>11</v>
      </c>
      <c r="U5">
        <f>IF(ISBLANK(INDEX('Capacity Template'!$C$54:$C$71,16)),"BLANK",INDEX('Capacity Template'!$C$54:$C$71,16))</f>
        <v>11</v>
      </c>
      <c r="V5">
        <f>IF(ISBLANK(INDEX('Capacity Template'!$C$54:$C$71,17)),"BLANK",INDEX('Capacity Template'!$C$54:$C$71,17))</f>
        <v>1195</v>
      </c>
      <c r="W5">
        <f>IF(ISBLANK(INDEX('Capacity Template'!$C$54:$C$71,18)),"BLANK",INDEX('Capacity Template'!$C$54:$C$71,18))</f>
        <v>760</v>
      </c>
      <c r="X5">
        <f>IF(ISBLANK(INDEX('Capacity Template'!$D$54:$D$71,1)),"BLANK",INDEX('Capacity Template'!$D$54:$D$71,1))</f>
        <v>1005</v>
      </c>
      <c r="Y5">
        <f>IF(ISBLANK(INDEX('Capacity Template'!$D$54:$D$71,2)),"BLANK",INDEX('Capacity Template'!$D$54:$D$71,2))</f>
        <v>1015</v>
      </c>
      <c r="Z5">
        <f>IF(ISBLANK(INDEX('Capacity Template'!$D$54:$D$71,3)),"BLANK",INDEX('Capacity Template'!$D$54:$D$71,3))</f>
        <v>115</v>
      </c>
      <c r="AA5">
        <f>IF(ISBLANK(INDEX('Capacity Template'!$D$54:$D$71,4)),"BLANK",INDEX('Capacity Template'!$D$54:$D$71,4))</f>
        <v>115</v>
      </c>
      <c r="AB5">
        <f>IF(ISBLANK(INDEX('Capacity Template'!$D$54:$D$71,5)),"BLANK",INDEX('Capacity Template'!$D$54:$D$71,5))</f>
        <v>2240</v>
      </c>
      <c r="AC5">
        <f>IF(ISBLANK(INDEX('Capacity Template'!$D$54:$D$71,6)),"BLANK",INDEX('Capacity Template'!$D$54:$D$71,6))</f>
        <v>2335</v>
      </c>
      <c r="AD5">
        <f>IF(ISBLANK(INDEX('Capacity Template'!$D$54:$D$71,7)),"BLANK",INDEX('Capacity Template'!$D$54:$D$71,7))</f>
        <v>660</v>
      </c>
      <c r="AE5">
        <f>IF(ISBLANK(INDEX('Capacity Template'!$D$54:$D$71,8)),"BLANK",INDEX('Capacity Template'!$D$54:$D$71,8))</f>
        <v>670</v>
      </c>
      <c r="AF5">
        <f>IF(ISBLANK(INDEX('Capacity Template'!$D$54:$D$71,9)),"BLANK",INDEX('Capacity Template'!$D$54:$D$71,9))</f>
        <v>2925</v>
      </c>
      <c r="AG5">
        <f>IF(ISBLANK(INDEX('Capacity Template'!$D$54:$D$71,10)),"BLANK",INDEX('Capacity Template'!$D$54:$D$71,10))</f>
        <v>1239638</v>
      </c>
      <c r="AH5">
        <f>IF(ISBLANK(INDEX('Capacity Template'!$D$54:$D$71,11)),"BLANK",INDEX('Capacity Template'!$D$54:$D$71,11))</f>
        <v>345</v>
      </c>
      <c r="AI5">
        <f>IF(ISBLANK(INDEX('Capacity Template'!$D$54:$D$71,12)),"BLANK",INDEX('Capacity Template'!$D$54:$D$71,12))</f>
        <v>208775</v>
      </c>
      <c r="AJ5">
        <f>IF(ISBLANK(INDEX('Capacity Template'!$D$54:$D$71,13)),"BLANK",INDEX('Capacity Template'!$D$54:$D$71,13))</f>
        <v>388</v>
      </c>
      <c r="AK5">
        <f>IF(ISBLANK(INDEX('Capacity Template'!$D$54:$D$71,14)),"BLANK",INDEX('Capacity Template'!$D$54:$D$71,14))</f>
        <v>388</v>
      </c>
      <c r="AL5">
        <f>IF(ISBLANK(INDEX('Capacity Template'!$D$54:$D$71,15)),"BLANK",INDEX('Capacity Template'!$D$54:$D$71,15))</f>
        <v>17</v>
      </c>
      <c r="AM5">
        <f>IF(ISBLANK(INDEX('Capacity Template'!$D$54:$D$71,16)),"BLANK",INDEX('Capacity Template'!$D$54:$D$71,16))</f>
        <v>17</v>
      </c>
      <c r="AN5">
        <f>IF(ISBLANK(INDEX('Capacity Template'!$D$54:$D$71,17)),"BLANK",INDEX('Capacity Template'!$D$54:$D$71,17))</f>
        <v>1170</v>
      </c>
      <c r="AO5">
        <f>IF(ISBLANK(INDEX('Capacity Template'!$D$54:$D$71,18)),"BLANK",INDEX('Capacity Template'!$D$54:$D$71,18))</f>
        <v>772</v>
      </c>
      <c r="AP5">
        <f>IF(ISBLANK(INDEX('Capacity Template'!$E$54:$E$71,1)),"BLANK",INDEX('Capacity Template'!$E$54:$E$71,1))</f>
        <v>985</v>
      </c>
      <c r="AQ5">
        <f>IF(ISBLANK(INDEX('Capacity Template'!$E$54:$E$71,2)),"BLANK",INDEX('Capacity Template'!$E$54:$E$71,2))</f>
        <v>971</v>
      </c>
      <c r="AR5">
        <f>IF(ISBLANK(INDEX('Capacity Template'!$E$54:$E$71,3)),"BLANK",INDEX('Capacity Template'!$E$54:$E$71,3))</f>
        <v>110</v>
      </c>
      <c r="AS5">
        <f>IF(ISBLANK(INDEX('Capacity Template'!$E$54:$E$71,4)),"BLANK",INDEX('Capacity Template'!$E$54:$E$71,4))</f>
        <v>110</v>
      </c>
      <c r="AT5">
        <f>IF(ISBLANK(INDEX('Capacity Template'!$E$54:$E$71,5)),"BLANK",INDEX('Capacity Template'!$E$54:$E$71,5))</f>
        <v>2120</v>
      </c>
      <c r="AU5">
        <f>IF(ISBLANK(INDEX('Capacity Template'!$E$54:$E$71,6)),"BLANK",INDEX('Capacity Template'!$E$54:$E$71,6))</f>
        <v>2220</v>
      </c>
      <c r="AV5">
        <f>IF(ISBLANK(INDEX('Capacity Template'!$E$54:$E$71,7)),"BLANK",INDEX('Capacity Template'!$E$54:$E$71,7))</f>
        <v>650</v>
      </c>
      <c r="AW5">
        <f>IF(ISBLANK(INDEX('Capacity Template'!$E$54:$E$71,8)),"BLANK",INDEX('Capacity Template'!$E$54:$E$71,8))</f>
        <v>660</v>
      </c>
      <c r="AX5">
        <f>IF(ISBLANK(INDEX('Capacity Template'!$E$54:$E$71,9)),"BLANK",INDEX('Capacity Template'!$E$54:$E$71,9))</f>
        <v>3200</v>
      </c>
      <c r="AY5">
        <f>IF(ISBLANK(INDEX('Capacity Template'!$E$54:$E$71,10)),"BLANK",INDEX('Capacity Template'!$E$54:$E$71,10))</f>
        <v>1351205</v>
      </c>
      <c r="AZ5">
        <f>IF(ISBLANK(INDEX('Capacity Template'!$E$54:$E$71,11)),"BLANK",INDEX('Capacity Template'!$E$54:$E$71,11))</f>
        <v>376</v>
      </c>
      <c r="BA5">
        <f>IF(ISBLANK(INDEX('Capacity Template'!$E$54:$E$71,12)),"BLANK",INDEX('Capacity Template'!$E$54:$E$71,12))</f>
        <v>227565</v>
      </c>
      <c r="BB5">
        <f>IF(ISBLANK(INDEX('Capacity Template'!$E$54:$E$71,13)),"BLANK",INDEX('Capacity Template'!$E$54:$E$71,13))</f>
        <v>382</v>
      </c>
      <c r="BC5">
        <f>IF(ISBLANK(INDEX('Capacity Template'!$E$54:$E$71,14)),"BLANK",INDEX('Capacity Template'!$E$54:$E$71,14))</f>
        <v>382</v>
      </c>
      <c r="BD5">
        <f>IF(ISBLANK(INDEX('Capacity Template'!$E$54:$E$71,15)),"BLANK",INDEX('Capacity Template'!$E$54:$E$71,15))</f>
        <v>23</v>
      </c>
      <c r="BE5">
        <f>IF(ISBLANK(INDEX('Capacity Template'!$E$54:$E$71,16)),"BLANK",INDEX('Capacity Template'!$E$54:$E$71,16))</f>
        <v>23</v>
      </c>
      <c r="BF5">
        <f>IF(ISBLANK(INDEX('Capacity Template'!$E$54:$E$71,17)),"BLANK",INDEX('Capacity Template'!$E$54:$E$71,17))</f>
        <v>1255</v>
      </c>
      <c r="BG5">
        <f>IF(ISBLANK(INDEX('Capacity Template'!$E$54:$E$71,18)),"BLANK",INDEX('Capacity Template'!$E$54:$E$71,18))</f>
        <v>847</v>
      </c>
      <c r="BH5" t="str">
        <f>IF(ISBLANK(INDEX('Capacity Template'!$F$54:$F$71,1)),"BLANK",INDEX('Capacity Template'!$F$54:$F$71,1))</f>
        <v>Reduction in long term residential increase in community based services. Formula diference between 2021/22 and 2022/23 applied</v>
      </c>
      <c r="BI5" t="str">
        <f>IF(ISBLANK(INDEX('Capacity Template'!$F$54:$F$71,2)),"BLANK",INDEX('Capacity Template'!$F$54:$F$71,2))</f>
        <v xml:space="preserve">Formula diference between 2021/22 and 2022/23 applied + 25% for decrease in usage </v>
      </c>
      <c r="BJ5" t="str">
        <f>IF(ISBLANK(INDEX('Capacity Template'!$F$54:$F$71,3)),"BLANK",INDEX('Capacity Template'!$F$54:$F$71,3))</f>
        <v>Strategic direction to reduce reliance on residential care in the medium term. Formula reduction at same rate as increase between 2021/22 and 2022/23</v>
      </c>
      <c r="BK5" t="str">
        <f>IF(ISBLANK(INDEX('Capacity Template'!$F$54:$F$71,4)),"BLANK",INDEX('Capacity Template'!$F$54:$F$71,4))</f>
        <v>As above - Working to enhance alternative community options. Strategic direction to reduce reliance on residential care in the medium term. Formula reduction at same rate as increase between 2021/22 and 2022/23</v>
      </c>
      <c r="BL5" t="str">
        <f>IF(ISBLANK(INDEX('Capacity Template'!$F$54:$F$71,5)),"BLANK",INDEX('Capacity Template'!$F$54:$F$71,5))</f>
        <v>Strategic direction to reduce reliance on residential care in the medium term. Formula reduction at same rate as increase between 2021/22 and 2022/23</v>
      </c>
      <c r="BM5" t="str">
        <f>IF(ISBLANK(INDEX('Capacity Template'!$F$54:$F$71,6)),"BLANK",INDEX('Capacity Template'!$F$54:$F$71,6))</f>
        <v>Strategic direction to reduce reliance on residential care in the medium term. Formula reduction at same rate as increase between 2021/22 and 2022/23</v>
      </c>
      <c r="BN5" t="str">
        <f>IF(ISBLANK(INDEX('Capacity Template'!$F$54:$F$71,7)),"BLANK",INDEX('Capacity Template'!$F$54:$F$71,7))</f>
        <v>Strategic direction to reduce reliance on residential care in the medium term - increased alternative housing options including supported living and general needs. Formula reduction at same rate as decrease between 2021/22 and 2022/23</v>
      </c>
      <c r="BO5" t="str">
        <f>IF(ISBLANK(INDEX('Capacity Template'!$F$54:$F$71,8)),"BLANK",INDEX('Capacity Template'!$F$54:$F$71,8))</f>
        <v>Formula reduction at same rate as decrease between 2021/22 and 2022/23</v>
      </c>
      <c r="BP5" t="str">
        <f>IF(ISBLANK(INDEX('Capacity Template'!$F$54:$F$71,9)),"BLANK",INDEX('Capacity Template'!$F$54:$F$71,9))</f>
        <v>Formula increase of 9% to reflect the capacity increase on market share data</v>
      </c>
      <c r="BQ5" t="str">
        <f>IF(ISBLANK(INDEX('Capacity Template'!$F$54:$F$71,10)),"BLANK",INDEX('Capacity Template'!$F$54:$F$71,10))</f>
        <v>Formula increase of 9% to reflect the capacity increase on market share data</v>
      </c>
      <c r="BR5" t="str">
        <f>IF(ISBLANK(INDEX('Capacity Template'!$F$54:$F$71,11)),"BLANK",INDEX('Capacity Template'!$F$54:$F$71,11))</f>
        <v>Formula increase of 9% to reflect the capacity increase on market share data</v>
      </c>
      <c r="BS5" t="str">
        <f>IF(ISBLANK(INDEX('Capacity Template'!$F$54:$F$71,12)),"BLANK",INDEX('Capacity Template'!$F$54:$F$71,12))</f>
        <v>Formula increase of 9% to reflect the capacity increase on market share data</v>
      </c>
      <c r="BT5" t="str">
        <f>IF(ISBLANK(INDEX('Capacity Template'!$F$54:$F$71,13)),"BLANK",INDEX('Capacity Template'!$F$54:$F$71,13))</f>
        <v>Market to remain static, no new units coming online</v>
      </c>
      <c r="BU5" t="str">
        <f>IF(ISBLANK(INDEX('Capacity Template'!$F$54:$F$71,14)),"BLANK",INDEX('Capacity Template'!$F$54:$F$71,14))</f>
        <v>Market to remain static, no new units coming online</v>
      </c>
      <c r="BV5" t="str">
        <f>IF(ISBLANK(INDEX('Capacity Template'!$F$54:$F$71,15)),"BLANK",INDEX('Capacity Template'!$F$54:$F$71,15))</f>
        <v>Market to increase due to improved capacity and flow</v>
      </c>
      <c r="BW5" t="str">
        <f>IF(ISBLANK(INDEX('Capacity Template'!$F$54:$F$71,16)),"BLANK",INDEX('Capacity Template'!$F$54:$F$71,16))</f>
        <v>Market to increase due to improved capacity and flow</v>
      </c>
      <c r="BX5" t="str">
        <f>IF(ISBLANK(INDEX('Capacity Template'!$F$54:$F$71,17)),"BLANK",INDEX('Capacity Template'!$F$54:$F$71,17))</f>
        <v>Medium term growth expected within supported living and outreach, in part driven by a reduction in residential care use.  Short term trend formula applied to predict</v>
      </c>
      <c r="BY5" t="str">
        <f>IF(ISBLANK(INDEX('Capacity Template'!$F$54:$F$71,18)),"BLANK",INDEX('Capacity Template'!$F$54:$F$71,18))</f>
        <v>Additional 85 units to become available this financial year</v>
      </c>
      <c r="BZ5">
        <f>IF(ISBLANK(INDEX('Capacity Template'!$C$75:$C$92,1)),"BLANK",INDEX('Capacity Template'!$C$75:$C$92,1))</f>
        <v>1905</v>
      </c>
      <c r="CA5">
        <f>IF(ISBLANK(INDEX('Capacity Template'!$C$75:$C$92,2)),"BLANK",INDEX('Capacity Template'!$C$75:$C$92,2))</f>
        <v>369</v>
      </c>
      <c r="CB5">
        <f>IF(ISBLANK(INDEX('Capacity Template'!$C$75:$C$92,3)),"BLANK",INDEX('Capacity Template'!$C$75:$C$92,3))</f>
        <v>236</v>
      </c>
      <c r="CC5">
        <f>IF(ISBLANK(INDEX('Capacity Template'!$C$75:$C$92,4)),"BLANK",INDEX('Capacity Template'!$C$75:$C$92,4))</f>
        <v>20</v>
      </c>
      <c r="CD5">
        <f>IF(ISBLANK(INDEX('Capacity Template'!$C$75:$C$92,5)),"BLANK",INDEX('Capacity Template'!$C$75:$C$92,5))</f>
        <v>4846</v>
      </c>
      <c r="CE5">
        <f>IF(ISBLANK(INDEX('Capacity Template'!$C$75:$C$92,6)),"BLANK",INDEX('Capacity Template'!$C$75:$C$92,6))</f>
        <v>1098</v>
      </c>
      <c r="CF5">
        <f>IF(ISBLANK(INDEX('Capacity Template'!$C$75:$C$92,7)),"BLANK",INDEX('Capacity Template'!$C$75:$C$92,7))</f>
        <v>1237</v>
      </c>
      <c r="CG5">
        <f>IF(ISBLANK(INDEX('Capacity Template'!$C$75:$C$92,8)),"BLANK",INDEX('Capacity Template'!$C$75:$C$92,8))</f>
        <v>227</v>
      </c>
      <c r="CH5">
        <f>IF(ISBLANK(INDEX('Capacity Template'!$C$75:$C$92,9)),"BLANK",INDEX('Capacity Template'!$C$75:$C$92,9))</f>
        <v>2561</v>
      </c>
      <c r="CI5">
        <f>IF(ISBLANK(INDEX('Capacity Template'!$C$75:$C$92,10)),"BLANK",INDEX('Capacity Template'!$C$75:$C$92,10))</f>
        <v>141861</v>
      </c>
      <c r="CJ5">
        <f>IF(ISBLANK(INDEX('Capacity Template'!$C$75:$C$92,11)),"BLANK",INDEX('Capacity Template'!$C$75:$C$92,11))</f>
        <v>2561</v>
      </c>
      <c r="CK5">
        <f>IF(ISBLANK(INDEX('Capacity Template'!$C$75:$C$92,12)),"BLANK",INDEX('Capacity Template'!$C$75:$C$92,12))</f>
        <v>141861</v>
      </c>
      <c r="CL5">
        <f>IF(ISBLANK(INDEX('Capacity Template'!$C$75:$C$92,13)),"BLANK",INDEX('Capacity Template'!$C$75:$C$92,13))</f>
        <v>222</v>
      </c>
      <c r="CM5">
        <f>IF(ISBLANK(INDEX('Capacity Template'!$C$75:$C$92,14)),"BLANK",INDEX('Capacity Template'!$C$75:$C$92,14))</f>
        <v>222</v>
      </c>
      <c r="CN5">
        <f>IF(ISBLANK(INDEX('Capacity Template'!$C$75:$C$92,15)),"BLANK",INDEX('Capacity Template'!$C$75:$C$92,15))</f>
        <v>222</v>
      </c>
      <c r="CO5">
        <f>IF(ISBLANK(INDEX('Capacity Template'!$C$75:$C$92,16)),"BLANK",INDEX('Capacity Template'!$C$75:$C$92,16))</f>
        <v>222</v>
      </c>
      <c r="CP5">
        <f>IF(ISBLANK(INDEX('Capacity Template'!$C$75:$C$92,17)),"BLANK",INDEX('Capacity Template'!$C$75:$C$92,17))</f>
        <v>1255</v>
      </c>
      <c r="CQ5">
        <f>IF(ISBLANK(INDEX('Capacity Template'!$C$75:$C$92,18)),"BLANK",INDEX('Capacity Template'!$C$75:$C$92,18))</f>
        <v>64</v>
      </c>
      <c r="CR5">
        <f>IF(ISBLANK(INDEX('Capacity Template'!$D$75:$D$92,1)),"BLANK",INDEX('Capacity Template'!$D$75:$D$92,1))</f>
        <v>52</v>
      </c>
      <c r="CS5">
        <f>IF(ISBLANK(INDEX('Capacity Template'!$D$75:$D$92,2)),"BLANK",INDEX('Capacity Template'!$D$75:$D$92,2))</f>
        <v>34</v>
      </c>
      <c r="CT5">
        <f>IF(ISBLANK(INDEX('Capacity Template'!$D$75:$D$92,3)),"BLANK",INDEX('Capacity Template'!$D$75:$D$92,3))</f>
        <v>47</v>
      </c>
      <c r="CU5">
        <f>IF(ISBLANK(INDEX('Capacity Template'!$D$75:$D$92,4)),"BLANK",INDEX('Capacity Template'!$D$75:$D$92,4))</f>
        <v>49</v>
      </c>
      <c r="CV5">
        <f>IF(ISBLANK(INDEX('Capacity Template'!$D$75:$D$92,5)),"BLANK",INDEX('Capacity Template'!$D$75:$D$92,5))</f>
        <v>44</v>
      </c>
      <c r="CW5">
        <f>IF(ISBLANK(INDEX('Capacity Template'!$D$75:$D$92,6)),"BLANK",INDEX('Capacity Template'!$D$75:$D$92,6))</f>
        <v>32</v>
      </c>
      <c r="CX5">
        <f>IF(ISBLANK(INDEX('Capacity Template'!$D$75:$D$92,7)),"BLANK",INDEX('Capacity Template'!$D$75:$D$92,7))</f>
        <v>53</v>
      </c>
      <c r="CY5">
        <f>IF(ISBLANK(INDEX('Capacity Template'!$D$75:$D$92,8)),"BLANK",INDEX('Capacity Template'!$D$75:$D$92,8))</f>
        <v>49</v>
      </c>
      <c r="CZ5">
        <f>IF(ISBLANK(INDEX('Capacity Template'!$D$75:$D$92,9)),"BLANK",INDEX('Capacity Template'!$D$75:$D$92,9))</f>
        <v>70</v>
      </c>
      <c r="DA5">
        <f>IF(ISBLANK(INDEX('Capacity Template'!$D$75:$D$92,10)),"BLANK",INDEX('Capacity Template'!$D$75:$D$92,10))</f>
        <v>70</v>
      </c>
      <c r="DB5">
        <f>IF(ISBLANK(INDEX('Capacity Template'!$D$75:$D$92,11)),"BLANK",INDEX('Capacity Template'!$D$75:$D$92,11))</f>
        <v>70</v>
      </c>
      <c r="DC5">
        <f>IF(ISBLANK(INDEX('Capacity Template'!$D$75:$D$92,12)),"BLANK",INDEX('Capacity Template'!$D$75:$D$92,12))</f>
        <v>70</v>
      </c>
      <c r="DD5">
        <f>IF(ISBLANK(INDEX('Capacity Template'!$D$75:$D$92,13)),"BLANK",INDEX('Capacity Template'!$D$75:$D$92,13))</f>
        <v>100</v>
      </c>
      <c r="DE5">
        <f>IF(ISBLANK(INDEX('Capacity Template'!$D$75:$D$92,14)),"BLANK",INDEX('Capacity Template'!$D$75:$D$92,14))</f>
        <v>100</v>
      </c>
      <c r="DF5">
        <f>IF(ISBLANK(INDEX('Capacity Template'!$D$75:$D$92,15)),"BLANK",INDEX('Capacity Template'!$D$75:$D$92,15))</f>
        <v>100</v>
      </c>
      <c r="DG5">
        <f>IF(ISBLANK(INDEX('Capacity Template'!$D$75:$D$92,16)),"BLANK",INDEX('Capacity Template'!$D$75:$D$92,16))</f>
        <v>100</v>
      </c>
      <c r="DH5">
        <f>IF(ISBLANK(INDEX('Capacity Template'!$D$75:$D$92,17)),"BLANK",INDEX('Capacity Template'!$D$75:$D$92,17))</f>
        <v>91</v>
      </c>
      <c r="DI5">
        <f>IF(ISBLANK(INDEX('Capacity Template'!$D$75:$D$92,18)),"BLANK",INDEX('Capacity Template'!$D$75:$D$92,18))</f>
        <v>91</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B - Capacity situation means most people have to wait for support and / or receive alternative support (e.g. due to specific needs, location etc.)</v>
      </c>
      <c r="DM5" t="str">
        <f>IF(ISBLANK(INDEX('Capacity Template'!$E$75:$E$92,4)),"BLANK",INDEX('Capacity Template'!$E$75:$E$92,4))</f>
        <v>B - Capacity situation means most people have to wait for support and / or receive alternative support (e.g. due to specific needs, location etc.)</v>
      </c>
      <c r="DN5" t="str">
        <f>IF(ISBLANK(INDEX('Capacity Template'!$E$75:$E$92,5)),"BLANK",INDEX('Capacity Template'!$E$75:$E$92,5))</f>
        <v>E - Capacity situation means there is 'over-supply' and choice for people accessing support and commissioners.</v>
      </c>
      <c r="DO5" t="str">
        <f>IF(ISBLANK(INDEX('Capacity Template'!$E$75:$E$92,6)),"BLANK",INDEX('Capacity Template'!$E$75:$E$92,6))</f>
        <v>E - Capacity situation means there is 'over-supply' and choice for people accessing support and commissioners.</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C - Capacity situation means available provision broadly matches need, with some choice and only occasionally waits. (Neutral option)</v>
      </c>
      <c r="EB5" t="str">
        <f>IF(ISBLANK(INDEX('Capacity Template'!$F$75:$F$92,1)),"BLANK",INDEX('Capacity Template'!$F$75:$F$92,1))</f>
        <v xml:space="preserve">Data gathered from capacity tracker. </v>
      </c>
      <c r="EC5" t="str">
        <f>IF(ISBLANK(INDEX('Capacity Template'!$F$75:$F$92,2)),"BLANK",INDEX('Capacity Template'!$F$75:$F$92,2))</f>
        <v>Data gathered from capacity tracker</v>
      </c>
      <c r="ED5" t="str">
        <f>IF(ISBLANK(INDEX('Capacity Template'!$F$75:$F$92,3)),"BLANK",INDEX('Capacity Template'!$F$75:$F$92,3))</f>
        <v>Data gathered from capacity tracker</v>
      </c>
      <c r="EE5" t="str">
        <f>IF(ISBLANK(INDEX('Capacity Template'!$F$75:$F$92,4)),"BLANK",INDEX('Capacity Template'!$F$75:$F$92,4))</f>
        <v>Data gathered from capacity tracker</v>
      </c>
      <c r="EF5" t="str">
        <f>IF(ISBLANK(INDEX('Capacity Template'!$F$75:$F$92,5)),"BLANK",INDEX('Capacity Template'!$F$75:$F$92,5))</f>
        <v>Data gathered from capacity tracker</v>
      </c>
      <c r="EG5" t="str">
        <f>IF(ISBLANK(INDEX('Capacity Template'!$F$75:$F$92,6)),"BLANK",INDEX('Capacity Template'!$F$75:$F$92,6))</f>
        <v>Data gathered from capacity tracker</v>
      </c>
      <c r="EH5" t="str">
        <f>IF(ISBLANK(INDEX('Capacity Template'!$F$75:$F$92,7)),"BLANK",INDEX('Capacity Template'!$F$75:$F$92,7))</f>
        <v>Data gathered from capacity tracker</v>
      </c>
      <c r="EI5" t="str">
        <f>IF(ISBLANK(INDEX('Capacity Template'!$F$75:$F$92,8)),"BLANK",INDEX('Capacity Template'!$F$75:$F$92,8))</f>
        <v>Data gathered from capacity tracker</v>
      </c>
      <c r="EJ5" t="str">
        <f>IF(ISBLANK(INDEX('Capacity Template'!$F$75:$F$92,9)),"BLANK",INDEX('Capacity Template'!$F$75:$F$92,9))</f>
        <v xml:space="preserve">This is contracted only, as we don't break this down in age I have used the same figures to reflect the capacity can be used for both age groups.  That data is based of market share reports of commissioned services as we do not hold any vacant capacity data. </v>
      </c>
      <c r="EK5" t="str">
        <f>IF(ISBLANK(INDEX('Capacity Template'!$F$75:$F$92,10)),"BLANK",INDEX('Capacity Template'!$F$75:$F$92,10))</f>
        <v xml:space="preserve">This is contracted only, as we don't break this down in age I have used the same figures to reflect the capacity can be used for both age groups.  That data is based of market share reports of commissioned services as we do not hold any vacant capacity data.  </v>
      </c>
      <c r="EL5" t="str">
        <f>IF(ISBLANK(INDEX('Capacity Template'!$F$75:$F$92,11)),"BLANK",INDEX('Capacity Template'!$F$75:$F$92,11))</f>
        <v>This is contracted only, as we don't break this down in age I have used the same figures to reflect the capacity can be used for both age groups.  That data is based of market share reports of commissioned services as we do not hold any vacant capacity data.  The percentage is based on business intelligence</v>
      </c>
      <c r="EM5" t="str">
        <f>IF(ISBLANK(INDEX('Capacity Template'!$F$75:$F$92,12)),"BLANK",INDEX('Capacity Template'!$F$75:$F$92,12))</f>
        <v>This is contracted only, as we don't break this down in age I have used the same figures to reflect the capacity can be used for both age groups.  That data is based of market share reports of commissioned services as we do not hold any vacant capacity data.  The percentage is based on business intelligence</v>
      </c>
      <c r="EN5" t="str">
        <f>IF(ISBLANK(INDEX('Capacity Template'!$F$75:$F$92,13)),"BLANK",INDEX('Capacity Template'!$F$75:$F$92,13))</f>
        <v>Schemes are able to support a maximum number of 222 people at any given time (regardless of age).  The number throughout the year depends on how many people move on from the service</v>
      </c>
      <c r="EO5" t="str">
        <f>IF(ISBLANK(INDEX('Capacity Template'!$F$75:$F$92,14)),"BLANK",INDEX('Capacity Template'!$F$75:$F$92,14))</f>
        <v>Schemes are able to support a maximum number of 222 people at any given time (regardless of age).  The number throughout the year depends on how many people move on from the service</v>
      </c>
      <c r="EP5" t="str">
        <f>IF(ISBLANK(INDEX('Capacity Template'!$F$75:$F$92,15)),"BLANK",INDEX('Capacity Template'!$F$75:$F$92,15))</f>
        <v>Schemes are able to support a maximum number of 222 people at any given time (regardless of age).  The number throughout the year depends on how many people move on from the service</v>
      </c>
      <c r="EQ5" t="str">
        <f>IF(ISBLANK(INDEX('Capacity Template'!$F$75:$F$92,16)),"BLANK",INDEX('Capacity Template'!$F$75:$F$92,16))</f>
        <v>Schemes are able to support a maximum number of 222 people at any given time (regardless of age).  The number throughout the year depends on how many people move on from the service</v>
      </c>
      <c r="ER5" t="str">
        <f>IF(ISBLANK(INDEX('Capacity Template'!$F$75:$F$92,17)),"BLANK",INDEX('Capacity Template'!$F$75:$F$92,17))</f>
        <v>This data is based on how we commission supportorted living which includes out reach etc. As this we don't hold data for capacity of the community market the estimates have been made using market intelligence</v>
      </c>
      <c r="ES5" t="str">
        <f>IF(ISBLANK(INDEX('Capacity Template'!$F$75:$F$92,18)),"BLANK",INDEX('Capacity Template'!$F$75:$F$92,18))</f>
        <v>c92 is the vacant placements for residential supported living and does not take into account the community services. % based on actual commissioned placements april 2023 and total available capacity for residential supported living april 2023</v>
      </c>
      <c r="ET5" s="44">
        <v>1</v>
      </c>
      <c r="EU5" s="40"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96d1f91-2e87-41c8-851f-7982ea587c59">
      <UserInfo>
        <DisplayName>Coughlan, Cara</DisplayName>
        <AccountId>45334</AccountId>
        <AccountType/>
      </UserInfo>
      <UserInfo>
        <DisplayName>Archer, Katelin</DisplayName>
        <AccountId>50201</AccountId>
        <AccountType/>
      </UserInfo>
    </SharedWithUsers>
    <lcf76f155ced4ddcb4097134ff3c332f xmlns="b13978eb-5f24-46b0-8f11-6ec433850f7f">
      <Terms xmlns="http://schemas.microsoft.com/office/infopath/2007/PartnerControls"/>
    </lcf76f155ced4ddcb4097134ff3c332f>
    <TaxCatchAll xmlns="88cc1ac3-d661-4513-9676-173c55b04fe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08F74FFE85A046951DEF88B4091184" ma:contentTypeVersion="12" ma:contentTypeDescription="Create a new document." ma:contentTypeScope="" ma:versionID="5bf962efb1915303ca3614f49b0ec906">
  <xsd:schema xmlns:xsd="http://www.w3.org/2001/XMLSchema" xmlns:xs="http://www.w3.org/2001/XMLSchema" xmlns:p="http://schemas.microsoft.com/office/2006/metadata/properties" xmlns:ns2="b13978eb-5f24-46b0-8f11-6ec433850f7f" xmlns:ns3="a96d1f91-2e87-41c8-851f-7982ea587c59" xmlns:ns4="88cc1ac3-d661-4513-9676-173c55b04fe2" targetNamespace="http://schemas.microsoft.com/office/2006/metadata/properties" ma:root="true" ma:fieldsID="036bd5bf13f12dd1ca2211021b574a39" ns2:_="" ns3:_="" ns4:_="">
    <xsd:import namespace="b13978eb-5f24-46b0-8f11-6ec433850f7f"/>
    <xsd:import namespace="a96d1f91-2e87-41c8-851f-7982ea587c59"/>
    <xsd:import namespace="88cc1ac3-d661-4513-9676-173c55b04f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978eb-5f24-46b0-8f11-6ec433850f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2976cec-d0ce-485f-bc4a-34973482e79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6d1f91-2e87-41c8-851f-7982ea587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cc1ac3-d661-4513-9676-173c55b04fe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6829ba9-1c5c-48f7-ace1-fdcb55b7ffa5}" ma:internalName="TaxCatchAll" ma:showField="CatchAllData" ma:web="a96d1f91-2e87-41c8-851f-7982ea587c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purl.org/dc/terms/"/>
    <ds:schemaRef ds:uri="http://schemas.microsoft.com/office/2006/metadata/properties"/>
    <ds:schemaRef ds:uri="http://purl.org/dc/elements/1.1/"/>
    <ds:schemaRef ds:uri="http://schemas.microsoft.com/office/infopath/2007/PartnerControls"/>
    <ds:schemaRef ds:uri="88cc1ac3-d661-4513-9676-173c55b04fe2"/>
    <ds:schemaRef ds:uri="http://www.w3.org/XML/1998/namespace"/>
    <ds:schemaRef ds:uri="http://schemas.microsoft.com/office/2006/documentManagement/types"/>
    <ds:schemaRef ds:uri="http://schemas.openxmlformats.org/package/2006/metadata/core-properties"/>
    <ds:schemaRef ds:uri="http://purl.org/dc/dcmitype/"/>
    <ds:schemaRef ds:uri="a96d1f91-2e87-41c8-851f-7982ea587c59"/>
    <ds:schemaRef ds:uri="b13978eb-5f24-46b0-8f11-6ec433850f7f"/>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8BE98A86-D323-42C9-9B6A-7B227D3BFC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978eb-5f24-46b0-8f11-6ec433850f7f"/>
    <ds:schemaRef ds:uri="a96d1f91-2e87-41c8-851f-7982ea587c59"/>
    <ds:schemaRef ds:uri="88cc1ac3-d661-4513-9676-173c55b04f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dc:title>
  <dc:subject/>
  <dc:creator/>
  <cp:keywords/>
  <dc:description/>
  <cp:lastModifiedBy/>
  <cp:revision>1</cp:revision>
  <dcterms:created xsi:type="dcterms:W3CDTF">2023-05-31T15:54:43Z</dcterms:created>
  <dcterms:modified xsi:type="dcterms:W3CDTF">2023-08-22T11:01:51Z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0x010100B208F74FFE85A046951DEF88B4091184</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