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66925"/>
  <xr:revisionPtr revIDLastSave="0" documentId="8_{3D424B9C-0F31-40CB-BD4B-EF2D389321FC}" xr6:coauthVersionLast="47" xr6:coauthVersionMax="47" xr10:uidLastSave="{00000000-0000-0000-0000-000000000000}"/>
  <bookViews>
    <workbookView xWindow="27315" yWindow="3870" windowWidth="15375" windowHeight="7875" firstSheet="1" activeTab="1" xr2:uid="{A9FFA9C6-7CC4-498A-9013-A92380A082BF}"/>
  </bookViews>
  <sheets>
    <sheet name="Guidance and Conditions" sheetId="5" r:id="rId1"/>
    <sheet name="Capacity Template" sheetId="2" r:id="rId2"/>
    <sheet name="Source - LAs List" sheetId="3" state="hidden" r:id="rId3"/>
    <sheet name="Source - Dropdown List" sheetId="8" state="hidden" r:id="rId4"/>
    <sheet name="Outputs" sheetId="6"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1">'Capacity Template'!$A$1:$J$49</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0" i="2" l="1"/>
  <c r="C88" i="2"/>
  <c r="DJ5" i="6"/>
  <c r="EA5" i="6"/>
  <c r="DZ5" i="6"/>
  <c r="DY5" i="6"/>
  <c r="DX5" i="6"/>
  <c r="DW5" i="6"/>
  <c r="DV5" i="6"/>
  <c r="DU5" i="6"/>
  <c r="DT5" i="6"/>
  <c r="DS5" i="6"/>
  <c r="DR5" i="6"/>
  <c r="DQ5" i="6"/>
  <c r="DP5" i="6"/>
  <c r="DO5" i="6"/>
  <c r="DN5" i="6"/>
  <c r="DM5" i="6"/>
  <c r="DL5" i="6"/>
  <c r="DK5" i="6"/>
  <c r="CR5" i="6"/>
  <c r="DJ3" i="6"/>
  <c r="DK3" i="6"/>
  <c r="DL3" i="6"/>
  <c r="DM3" i="6"/>
  <c r="DN3" i="6"/>
  <c r="DO3" i="6"/>
  <c r="DP3" i="6"/>
  <c r="DQ3" i="6"/>
  <c r="DR3" i="6"/>
  <c r="DS3" i="6"/>
  <c r="DT3" i="6"/>
  <c r="DU3" i="6"/>
  <c r="DV3" i="6"/>
  <c r="DW3" i="6"/>
  <c r="DX3" i="6"/>
  <c r="DY3" i="6"/>
  <c r="DZ3" i="6"/>
  <c r="EA3" i="6"/>
  <c r="EB3" i="6"/>
  <c r="EC3" i="6"/>
  <c r="ED3" i="6"/>
  <c r="EE3" i="6"/>
  <c r="EF3" i="6"/>
  <c r="EG3" i="6"/>
  <c r="EH3" i="6"/>
  <c r="EI3" i="6"/>
  <c r="EJ3" i="6"/>
  <c r="EK3" i="6"/>
  <c r="EL3" i="6"/>
  <c r="EM3" i="6"/>
  <c r="EN3" i="6"/>
  <c r="EO3" i="6"/>
  <c r="EP3" i="6"/>
  <c r="EQ3" i="6"/>
  <c r="ER3" i="6"/>
  <c r="ES3" i="6"/>
  <c r="Q5" i="6"/>
  <c r="P5" i="6"/>
  <c r="ES5" i="6"/>
  <c r="ER5" i="6"/>
  <c r="EQ5" i="6"/>
  <c r="EP5" i="6"/>
  <c r="EO5" i="6"/>
  <c r="EN5" i="6"/>
  <c r="EM5" i="6"/>
  <c r="EL5" i="6"/>
  <c r="EK5" i="6"/>
  <c r="EJ5" i="6"/>
  <c r="EI5" i="6"/>
  <c r="EH5" i="6"/>
  <c r="EG5" i="6"/>
  <c r="EF5" i="6"/>
  <c r="EE5" i="6"/>
  <c r="ED5" i="6"/>
  <c r="EC5" i="6"/>
  <c r="DI5" i="6"/>
  <c r="DH5" i="6"/>
  <c r="DG5" i="6"/>
  <c r="DF5" i="6"/>
  <c r="DE5" i="6"/>
  <c r="DD5" i="6"/>
  <c r="DC5" i="6"/>
  <c r="DB5" i="6"/>
  <c r="DA5" i="6"/>
  <c r="CZ5" i="6"/>
  <c r="CY5" i="6"/>
  <c r="CX5" i="6"/>
  <c r="CW5" i="6"/>
  <c r="CV5" i="6"/>
  <c r="CU5" i="6"/>
  <c r="CT5" i="6"/>
  <c r="CS5" i="6"/>
  <c r="CQ5" i="6"/>
  <c r="CP5" i="6"/>
  <c r="CO5" i="6"/>
  <c r="CN5" i="6"/>
  <c r="CM5" i="6"/>
  <c r="CL5" i="6"/>
  <c r="CK5" i="6"/>
  <c r="CJ5" i="6"/>
  <c r="CI5" i="6"/>
  <c r="CH5" i="6"/>
  <c r="CG5" i="6"/>
  <c r="CF5" i="6"/>
  <c r="CE5" i="6"/>
  <c r="CD5" i="6"/>
  <c r="CC5" i="6"/>
  <c r="CB5" i="6"/>
  <c r="CA5" i="6"/>
  <c r="BY5" i="6"/>
  <c r="BX5" i="6"/>
  <c r="BW5" i="6"/>
  <c r="BV5" i="6"/>
  <c r="BU5" i="6"/>
  <c r="BT5" i="6"/>
  <c r="BS5" i="6"/>
  <c r="BR5" i="6"/>
  <c r="BQ5" i="6"/>
  <c r="BP5" i="6"/>
  <c r="BO5" i="6"/>
  <c r="BN5" i="6"/>
  <c r="BM5" i="6"/>
  <c r="BL5" i="6"/>
  <c r="BG5" i="6"/>
  <c r="BF5" i="6"/>
  <c r="BE5" i="6"/>
  <c r="BD5" i="6"/>
  <c r="BC5" i="6"/>
  <c r="BB5" i="6"/>
  <c r="BA5" i="6"/>
  <c r="AZ5" i="6"/>
  <c r="AY5" i="6"/>
  <c r="AX5" i="6"/>
  <c r="AW5" i="6"/>
  <c r="AV5" i="6"/>
  <c r="AU5" i="6"/>
  <c r="AT5" i="6"/>
  <c r="AS5" i="6"/>
  <c r="AR5" i="6"/>
  <c r="AQ5" i="6"/>
  <c r="AO5" i="6"/>
  <c r="AN5" i="6"/>
  <c r="AM5" i="6"/>
  <c r="AL5" i="6"/>
  <c r="AK5" i="6"/>
  <c r="AJ5" i="6"/>
  <c r="AI5" i="6"/>
  <c r="AH5" i="6"/>
  <c r="AG5" i="6"/>
  <c r="AF5" i="6"/>
  <c r="AE5" i="6"/>
  <c r="AD5" i="6"/>
  <c r="AC5" i="6"/>
  <c r="AB5" i="6"/>
  <c r="AA5" i="6"/>
  <c r="Z5" i="6"/>
  <c r="Y5" i="6"/>
  <c r="ET3" i="6"/>
  <c r="C5" i="6"/>
  <c r="EU5" i="6"/>
  <c r="EB5" i="6" l="1"/>
  <c r="BZ5" i="6"/>
  <c r="BK5" i="6"/>
  <c r="BJ5" i="6"/>
  <c r="BI5" i="6"/>
  <c r="BH5" i="6"/>
  <c r="AP5" i="6"/>
  <c r="X5" i="6"/>
  <c r="W5" i="6"/>
  <c r="V5" i="6"/>
  <c r="U5" i="6"/>
  <c r="T5" i="6"/>
  <c r="S5" i="6"/>
  <c r="R5" i="6"/>
  <c r="O5" i="6"/>
  <c r="N5" i="6"/>
  <c r="M5" i="6"/>
  <c r="L5" i="6"/>
  <c r="K5" i="6"/>
  <c r="J5" i="6"/>
  <c r="I5" i="6"/>
  <c r="H5" i="6"/>
  <c r="G5" i="6"/>
  <c r="F5" i="6"/>
  <c r="E5" i="6"/>
  <c r="D5" i="6"/>
  <c r="B5" i="6"/>
  <c r="P3" i="6"/>
  <c r="Q3" i="6"/>
  <c r="B68" i="5"/>
  <c r="B69" i="5"/>
  <c r="B59" i="5"/>
  <c r="B58" i="5"/>
  <c r="B46" i="5"/>
  <c r="B47" i="5"/>
  <c r="B37" i="5"/>
  <c r="B36" i="5"/>
  <c r="B41" i="5"/>
  <c r="B31" i="5"/>
  <c r="B27" i="5"/>
  <c r="B26" i="5"/>
  <c r="B70" i="5"/>
  <c r="C70" i="5" s="1"/>
  <c r="B71" i="5"/>
  <c r="C71" i="5" s="1"/>
  <c r="EU3" i="6"/>
  <c r="C26" i="5" l="1"/>
  <c r="F3" i="6"/>
  <c r="G3" i="6"/>
  <c r="H3" i="6"/>
  <c r="I3" i="6"/>
  <c r="J3" i="6"/>
  <c r="K3" i="6"/>
  <c r="L3" i="6"/>
  <c r="M3" i="6"/>
  <c r="N3" i="6"/>
  <c r="O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C3" i="6"/>
  <c r="D3" i="6"/>
  <c r="E3" i="6"/>
  <c r="B3" i="6"/>
  <c r="B54" i="5" l="1"/>
  <c r="B64" i="5"/>
  <c r="B55" i="5"/>
  <c r="B65" i="5"/>
  <c r="B56" i="5"/>
  <c r="B66" i="5"/>
  <c r="B57" i="5"/>
  <c r="B67" i="5"/>
  <c r="B60" i="5"/>
  <c r="B61" i="5"/>
  <c r="B63" i="5"/>
  <c r="B53" i="5"/>
  <c r="B49" i="5"/>
  <c r="B32" i="5"/>
  <c r="B42" i="5"/>
  <c r="B33" i="5"/>
  <c r="B43" i="5"/>
  <c r="B34" i="5"/>
  <c r="B44" i="5"/>
  <c r="B35" i="5"/>
  <c r="B45" i="5"/>
  <c r="B38" i="5"/>
  <c r="B48" i="5"/>
  <c r="B39" i="5"/>
  <c r="B73" i="5" l="1"/>
  <c r="C63" i="5"/>
  <c r="C54" i="5"/>
  <c r="C64" i="5"/>
  <c r="C55" i="5"/>
  <c r="C65" i="5"/>
  <c r="C56" i="5"/>
  <c r="C66" i="5"/>
  <c r="C57" i="5"/>
  <c r="C67" i="5"/>
  <c r="C59" i="5"/>
  <c r="C69" i="5"/>
  <c r="C58" i="5"/>
  <c r="C68" i="5"/>
  <c r="C60" i="5"/>
  <c r="C61" i="5"/>
  <c r="C53" i="5"/>
  <c r="C49" i="5"/>
  <c r="C41" i="5"/>
  <c r="C32" i="5"/>
  <c r="C42" i="5"/>
  <c r="C33" i="5"/>
  <c r="C43" i="5"/>
  <c r="C34" i="5"/>
  <c r="C44" i="5"/>
  <c r="C35" i="5"/>
  <c r="C45" i="5"/>
  <c r="C37" i="5"/>
  <c r="C47" i="5"/>
  <c r="C36" i="5"/>
  <c r="C46" i="5"/>
  <c r="C38" i="5"/>
  <c r="C48" i="5"/>
  <c r="C39" i="5"/>
  <c r="C31" i="5"/>
  <c r="C27" i="5" l="1"/>
  <c r="C73" i="5" l="1"/>
</calcChain>
</file>

<file path=xl/sharedStrings.xml><?xml version="1.0" encoding="utf-8"?>
<sst xmlns="http://schemas.openxmlformats.org/spreadsheetml/2006/main" count="823" uniqueCount="598">
  <si>
    <t>Market Availability Planning: Information to be reported by each Local Authority on Capacity &amp; Need</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</si>
  <si>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</si>
  <si>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published online at: https://www.gov.uk/government/publications/market-sustainability-and-improvement-fund-2023-to-2024/market-sustainability-and-improvement-fund-2023-to-2024.</t>
  </si>
  <si>
    <t xml:space="preserve">As part of the conditions of the fund (Condition 4), local authorities are required to submit a Capacity Plan containing quantitative and qualitative data on adult social care capacity. These Capacity Plans are to support local authorities in identifying capacity gaps and provide government with valuable insight into local challenges, as such, these will not be published. </t>
  </si>
  <si>
    <t xml:space="preserve">As set out in the guidance, these Capacity Plans must include data on: </t>
  </si>
  <si>
    <t>- Annualised commissioned totals for 2021-22 and 2022-23 for each service type in scope. This must include both the number of clients accessing long-term care during the year and the number of 'units' of each type of care commissioned during the relevant year.</t>
  </si>
  <si>
    <t>- Best estimate of 2023-24 annual commissioned totals to meet population need.</t>
  </si>
  <si>
    <t xml:space="preserve">- Current capacity for each service type in scope including the maximum number of potential clients that could be supported during 
2023/24, and a snapshot of the total number of available units of care as of April 2023. </t>
  </si>
  <si>
    <t xml:space="preserve">Please note that 'commissioned totals' refers to all 'live' or 'open' cases, not just newly commissioned units during the year. </t>
  </si>
  <si>
    <r>
      <t xml:space="preserve">The data reported as part of this template should </t>
    </r>
    <r>
      <rPr>
        <b/>
        <sz val="12"/>
        <color rgb="FF000000"/>
        <rFont val="Arial"/>
        <family val="2"/>
      </rPr>
      <t xml:space="preserve">include </t>
    </r>
    <r>
      <rPr>
        <sz val="12"/>
        <color rgb="FF000000"/>
        <rFont val="Arial"/>
        <family val="2"/>
      </rPr>
      <t>both care commissioned with external providers and any delivered using 'in-house' services.</t>
    </r>
  </si>
  <si>
    <r>
      <t xml:space="preserve">Local authorities must use this Excel template to report the required information to DHSC </t>
    </r>
    <r>
      <rPr>
        <b/>
        <sz val="12"/>
        <rFont val="Arial"/>
        <family val="2"/>
      </rPr>
      <t>by 11:59pm on 30th June 2023</t>
    </r>
    <r>
      <rPr>
        <sz val="12"/>
        <color rgb="FF000000"/>
        <rFont val="Arial"/>
        <family val="2"/>
      </rPr>
      <t xml:space="preserve">. This reporting template should be submitted to the department by emailing </t>
    </r>
    <r>
      <rPr>
        <b/>
        <sz val="12"/>
        <color rgb="FF000000"/>
        <rFont val="Arial"/>
        <family val="2"/>
      </rPr>
      <t>MSIFCorrespondence@dhsc.gov.uk</t>
    </r>
    <r>
      <rPr>
        <sz val="12"/>
        <color rgb="FF000000"/>
        <rFont val="Arial"/>
        <family val="2"/>
      </rPr>
      <t>.</t>
    </r>
  </si>
  <si>
    <t xml:space="preserve">Further qualitative information will be collected in a separate template. </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</si>
  <si>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</si>
  <si>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</si>
  <si>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</si>
  <si>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</si>
  <si>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Has a local authority been selected?</t>
  </si>
  <si>
    <t>Has a name and email address been provided?</t>
  </si>
  <si>
    <t>Annualised Commissioned Totals</t>
  </si>
  <si>
    <t>Has the required information for number of clients accessing the following types of care been provided:</t>
  </si>
  <si>
    <t>Nursing 65+</t>
  </si>
  <si>
    <t>Nursing 18-64</t>
  </si>
  <si>
    <t>Residential 65+</t>
  </si>
  <si>
    <t>Residential 18-64</t>
  </si>
  <si>
    <t>Homecare 65+</t>
  </si>
  <si>
    <t>Homecare 18-64</t>
  </si>
  <si>
    <t>Extra Care 65+</t>
  </si>
  <si>
    <t>Extra Care 18-64</t>
  </si>
  <si>
    <t>Supported Living 18+</t>
  </si>
  <si>
    <t>Has the required information for the number of beds/hours/placements commissioned for the following types of care been provided:</t>
  </si>
  <si>
    <t>Nursing 65+ (beds)</t>
  </si>
  <si>
    <t>Nursing 18-64 (beds)</t>
  </si>
  <si>
    <t>Residential 65+ (beds)</t>
  </si>
  <si>
    <t>Residential 18-64 (beds)</t>
  </si>
  <si>
    <t>Homecare 65+ (contact hours)</t>
  </si>
  <si>
    <t>Homecare 18-64 (contact hours)</t>
  </si>
  <si>
    <t>Extra Care 65+ (placements)</t>
  </si>
  <si>
    <t>Extra Care 18-64 (placements)</t>
  </si>
  <si>
    <t>Supported Living 18+ (placements)</t>
  </si>
  <si>
    <t>Current Capacity Estimates</t>
  </si>
  <si>
    <t>Has the maximum number of potential supported clients for 2023/24 for the following types of care been provided:</t>
  </si>
  <si>
    <t>Has the total available beds/hours/placements as of April 2023 for the following types of care been provided:</t>
  </si>
  <si>
    <t>Have all the conditions been met?</t>
  </si>
  <si>
    <t>aK39d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</si>
  <si>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</si>
  <si>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</si>
  <si>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</si>
  <si>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</si>
  <si>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</si>
  <si>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</si>
  <si>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</si>
  <si>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</si>
  <si>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</si>
  <si>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</si>
  <si>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</si>
  <si>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</si>
  <si>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</si>
  <si>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</si>
  <si>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</si>
  <si>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</si>
  <si>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</si>
  <si>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</si>
  <si>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</si>
  <si>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</si>
  <si>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</si>
  <si>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</si>
  <si>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</si>
  <si>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</si>
  <si>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</si>
  <si>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</si>
  <si>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</si>
  <si>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</si>
  <si>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</si>
  <si>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</si>
  <si>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</si>
  <si>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</si>
  <si>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Barnsley</t>
  </si>
  <si>
    <t>(2) Please enter the details of the person completing this form.</t>
  </si>
  <si>
    <t>Name</t>
  </si>
  <si>
    <t>Sharon Graham</t>
  </si>
  <si>
    <t>Email Address</t>
  </si>
  <si>
    <t>sharongraham@barnsley.gov.uk</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</si>
  <si>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</si>
  <si>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</si>
  <si>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</si>
  <si>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</si>
  <si>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</si>
  <si>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</si>
  <si>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</si>
  <si>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</si>
  <si>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Decrease forcast projection negative</t>
  </si>
  <si>
    <t>Number of beds commissioned during the year</t>
  </si>
  <si>
    <t xml:space="preserve">represents total no. of beds in Barnsley for all framework contract providers </t>
  </si>
  <si>
    <t>Long Term Support - Nursing; 18-64</t>
  </si>
  <si>
    <t>Long Term Support - Residential; 65+</t>
  </si>
  <si>
    <t>Circa based on support to home first</t>
  </si>
  <si>
    <t>Long Term Support - Residential; 18-64</t>
  </si>
  <si>
    <t>Based on 2 years of data</t>
  </si>
  <si>
    <t>Long Term Support - Community; Homecare 65+</t>
  </si>
  <si>
    <t>based on 6% increase 2021/22 to 2022/23</t>
  </si>
  <si>
    <t>Contact hours commissioned during the year</t>
  </si>
  <si>
    <t>Long Term Support - Community; Homecare 18-64</t>
  </si>
  <si>
    <t>based on 8% increase 2021/22 to 2022/23</t>
  </si>
  <si>
    <t>Long Term Support - Community; Extra Care 65+</t>
  </si>
  <si>
    <t>Guinness Extra Care - residents accessing both accommodation and support only</t>
  </si>
  <si>
    <t>Number of placements commissioned during the year</t>
  </si>
  <si>
    <t>60% of total number commissioned units of accommodation (Guinness Only)</t>
  </si>
  <si>
    <t>Long Term Support - Community; Extra Care 18-64</t>
  </si>
  <si>
    <t>Guinness Exra Care - residents accessing both accommodation and support only</t>
  </si>
  <si>
    <t>30% of total number commissioned units of accommodation (Guinness Only)</t>
  </si>
  <si>
    <t>Long Term Support - Community; Supported Living 18+</t>
  </si>
  <si>
    <t>Unit</t>
  </si>
  <si>
    <t xml:space="preserve">Current Capacity </t>
  </si>
  <si>
    <t>% Used*</t>
  </si>
  <si>
    <t>Please select the option that best reflects your local capacity situation</t>
  </si>
  <si>
    <t>Maximum number of potential supported clients for 2023/24</t>
  </si>
  <si>
    <t>B - Capacity situation means people have to occasionally wait for support and / or receive alternative support (e.g. due to specific needs, location etc).</t>
  </si>
  <si>
    <t>Total available beds as of April 2023</t>
  </si>
  <si>
    <t>C - Capacity situation means available provision broadly matches need, with some choice and only occasionally waits. (Neutral option)</t>
  </si>
  <si>
    <t>E - Capacity situation means there is 'over-supply' and choice for people accessing support and commissioners.</t>
  </si>
  <si>
    <t>This is a broad estimate based on care hours for 2022/23 divided by No supported individuals and using this number of hours to calculate No of individuals that can be supported with the estimated capacity</t>
  </si>
  <si>
    <t>Total number of available contact hours as of April 2023</t>
  </si>
  <si>
    <t>capacity has been estimated to reflect level of commissioned hours to meet expected needs / service users</t>
  </si>
  <si>
    <t>Total available placements as of April 2023</t>
  </si>
  <si>
    <t>support commissioned under a framework contract with multiple providers. Commission is for support hours only and is not tied to property therefore can be increased to meet demand</t>
  </si>
  <si>
    <t>Current commissioned service does not reflect a number of placements. Framework is for the provision of support hours in a persons home. While some providers offer accommodation this is not part of the current commissioning arrangements and is dealt with through the adult social care process</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</si>
  <si>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</si>
  <si>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LA Name</t>
  </si>
  <si>
    <t>ONS Code</t>
  </si>
  <si>
    <t>Barking and Dagenham</t>
  </si>
  <si>
    <t>E09000002</t>
  </si>
  <si>
    <t>Barnet</t>
  </si>
  <si>
    <t>E09000003</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</si>
  <si>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</si>
  <si>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</si>
  <si>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</si>
  <si>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</si>
  <si>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</si>
  <si>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</si>
  <si>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</si>
  <si>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</si>
  <si>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</si>
  <si>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</si>
  <si>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</si>
  <si>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</si>
  <si>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</si>
  <si>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</si>
  <si>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</si>
  <si>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</si>
  <si>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</si>
  <si>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</si>
  <si>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</si>
  <si>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</si>
  <si>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</si>
  <si>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</si>
  <si>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</si>
  <si>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</si>
  <si>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</si>
  <si>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</si>
  <si>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</si>
  <si>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</si>
  <si>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</si>
  <si>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</si>
  <si>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</si>
  <si>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</si>
  <si>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</si>
  <si>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</si>
  <si>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</si>
  <si>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</si>
  <si>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</si>
  <si>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</si>
  <si>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</si>
  <si>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</si>
  <si>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</si>
  <si>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</si>
  <si>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</si>
  <si>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</si>
  <si>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</si>
  <si>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</si>
  <si>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</si>
  <si>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</si>
  <si>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</si>
  <si>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</si>
  <si>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</si>
  <si>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</si>
  <si>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</si>
  <si>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</si>
  <si>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</si>
  <si>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</si>
  <si>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</si>
  <si>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</si>
  <si>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</si>
  <si>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</si>
  <si>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</si>
  <si>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</si>
  <si>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</si>
  <si>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</si>
  <si>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</si>
  <si>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</si>
  <si>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</si>
  <si>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</si>
  <si>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</si>
  <si>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</si>
  <si>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</si>
  <si>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</si>
  <si>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</si>
  <si>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</si>
  <si>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</si>
  <si>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</si>
  <si>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</si>
  <si>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</si>
  <si>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</si>
  <si>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</si>
  <si>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</si>
  <si>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</si>
  <si>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</si>
  <si>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</si>
  <si>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</si>
  <si>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</si>
  <si>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</si>
  <si>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</si>
  <si>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</si>
  <si>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</si>
  <si>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</si>
  <si>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</si>
  <si>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</si>
  <si>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</si>
  <si>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</si>
  <si>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</si>
  <si>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</si>
  <si>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</si>
  <si>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</si>
  <si>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</si>
  <si>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</si>
  <si>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</si>
  <si>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</si>
  <si>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</si>
  <si>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</si>
  <si>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</si>
  <si>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</si>
  <si>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</si>
  <si>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</si>
  <si>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</si>
  <si>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</si>
  <si>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</si>
  <si>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</si>
  <si>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</si>
  <si>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</si>
  <si>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</si>
  <si>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</si>
  <si>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</si>
  <si>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</si>
  <si>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</si>
  <si>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</si>
  <si>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</si>
  <si>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</si>
  <si>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</si>
  <si>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</si>
  <si>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</si>
  <si>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</si>
  <si>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</si>
  <si>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</si>
  <si>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</si>
  <si>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</si>
  <si>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</si>
  <si>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</si>
  <si>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</si>
  <si>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</si>
  <si>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</si>
  <si>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</si>
  <si>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</si>
  <si>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</si>
  <si>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</si>
  <si>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</si>
  <si>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</si>
  <si>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</si>
  <si>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</si>
  <si>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</si>
  <si>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</si>
  <si>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</si>
  <si>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</si>
  <si>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</si>
  <si>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</si>
  <si>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</si>
  <si>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</si>
  <si>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</si>
  <si>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</si>
  <si>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</si>
  <si>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</si>
  <si>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</si>
  <si>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</si>
  <si>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</si>
  <si>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</si>
  <si>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</si>
  <si>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</si>
  <si>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</si>
  <si>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</si>
  <si>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</si>
  <si>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</si>
  <si>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</si>
  <si>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</si>
  <si>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</si>
  <si>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</si>
  <si>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</si>
  <si>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</si>
  <si>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</si>
  <si>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</si>
  <si>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</si>
  <si>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</si>
  <si>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</si>
  <si>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</si>
  <si>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</si>
  <si>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</si>
  <si>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</si>
  <si>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</si>
  <si>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</si>
  <si>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</si>
  <si>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</si>
  <si>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</si>
  <si>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</si>
  <si>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</si>
  <si>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</si>
  <si>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</si>
  <si>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</si>
  <si>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</si>
  <si>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</si>
  <si>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</si>
  <si>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</si>
  <si>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</si>
  <si>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</si>
  <si>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</si>
  <si>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</si>
  <si>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</si>
  <si>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</si>
  <si>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</si>
  <si>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</si>
  <si>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</si>
  <si>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</si>
  <si>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</si>
  <si>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</si>
  <si>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</si>
  <si>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</si>
  <si>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</si>
  <si>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</si>
  <si>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</si>
  <si>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</si>
  <si>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</si>
  <si>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</si>
  <si>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</si>
  <si>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</si>
  <si>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</si>
  <si>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</si>
  <si>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</si>
  <si>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</si>
  <si>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</si>
  <si>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</si>
  <si>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</si>
  <si>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</si>
  <si>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</si>
  <si>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</si>
  <si>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</si>
  <si>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</si>
  <si>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</si>
  <si>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</si>
  <si>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</si>
  <si>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</si>
  <si>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</si>
  <si>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</si>
  <si>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</si>
  <si>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</si>
  <si>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</si>
  <si>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</si>
  <si>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</si>
  <si>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</si>
  <si>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</si>
  <si>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</si>
  <si>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</si>
  <si>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</si>
  <si>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</si>
  <si>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</si>
  <si>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</si>
  <si>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</si>
  <si>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</si>
  <si>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</si>
  <si>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</si>
  <si>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</si>
  <si>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</si>
  <si>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</si>
  <si>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</si>
  <si>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</si>
  <si>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</si>
  <si>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</si>
  <si>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</si>
  <si>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</si>
  <si>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</si>
  <si>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</si>
  <si>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</si>
  <si>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</si>
  <si>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</si>
  <si>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</si>
  <si>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</si>
  <si>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</si>
  <si>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</si>
  <si>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</si>
  <si>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</si>
  <si>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</si>
  <si>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</si>
  <si>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</si>
  <si>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</si>
  <si>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</si>
  <si>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</si>
  <si>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</si>
  <si>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</si>
  <si>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</si>
  <si>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</si>
  <si>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</si>
  <si>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</si>
  <si>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</si>
  <si>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</si>
  <si>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</si>
  <si>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</si>
  <si>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</si>
  <si>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</si>
  <si>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</si>
  <si>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</si>
  <si>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</si>
  <si>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</si>
  <si>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</si>
  <si>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</si>
  <si>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</si>
  <si>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</si>
  <si>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</si>
  <si>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</si>
  <si>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</si>
  <si>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Source - Capacity Dropdown Options</t>
  </si>
  <si>
    <t>A - Capacity situation means most people have to wait for support and / or receive alternative support.</t>
  </si>
  <si>
    <t xml:space="preserve">D - Capacity situation means there is available capacity and often choice for people about their service / provider. </t>
  </si>
  <si>
    <t>CATEGORY</t>
  </si>
  <si>
    <t>LANAME</t>
  </si>
  <si>
    <t>LAONSCODE</t>
  </si>
  <si>
    <t>CONTACT</t>
  </si>
  <si>
    <t>COMMISSIONED</t>
  </si>
  <si>
    <t>CAPACITY</t>
  </si>
  <si>
    <t>OTHER</t>
  </si>
  <si>
    <t>INDEX VALUES</t>
  </si>
  <si>
    <t>COMPOSITE</t>
  </si>
  <si>
    <t>NAMES</t>
  </si>
  <si>
    <t>laname</t>
  </si>
  <si>
    <t>laonscode</t>
  </si>
  <si>
    <t>contact_name</t>
  </si>
  <si>
    <t>contact_email</t>
  </si>
  <si>
    <t>nurs_65_no_clients_2122</t>
  </si>
  <si>
    <t>nurs_65_no_beds_2122</t>
  </si>
  <si>
    <t>nurs_18_64_no_clients_2122</t>
  </si>
  <si>
    <t>nurs_18_64_no_beds_2122</t>
  </si>
  <si>
    <t>res_65_no_clients_2122</t>
  </si>
  <si>
    <t>res_65_no_beds_2122</t>
  </si>
  <si>
    <t>res_18_64_no_clients_2122</t>
  </si>
  <si>
    <t>res_18_64_no_beds_2122</t>
  </si>
  <si>
    <t>home_65_no_clients_2122</t>
  </si>
  <si>
    <t>home_65_no_hours_2122</t>
  </si>
  <si>
    <t>home_18_64_no_clients_2122</t>
  </si>
  <si>
    <t>home_18_64_no_hours_2122</t>
  </si>
  <si>
    <t>extra_65_no_clients_2122</t>
  </si>
  <si>
    <t>extra_65_no_places_2122</t>
  </si>
  <si>
    <t>extra_18_64_no_clients_2122</t>
  </si>
  <si>
    <t>extra_18_64_no_places_2122</t>
  </si>
  <si>
    <t>sup_liv_no_clients_2122</t>
  </si>
  <si>
    <t>sup_liv_no_places_2122</t>
  </si>
  <si>
    <t>nurs_65_no_clients_2223</t>
  </si>
  <si>
    <t>nurs_65_no_beds_2223</t>
  </si>
  <si>
    <t>nurs_18_64_no_clients_2223</t>
  </si>
  <si>
    <t>nurs_18_64_no_beds_2223</t>
  </si>
  <si>
    <t>res_65_no_clients_2223</t>
  </si>
  <si>
    <t>res_65_no_beds_2223</t>
  </si>
  <si>
    <t>res_18_64_no_clients_2223</t>
  </si>
  <si>
    <t>res_18_64_no_beds_2223</t>
  </si>
  <si>
    <t>home_65_no_clients_2223</t>
  </si>
  <si>
    <t>home_65_no_hours_2223</t>
  </si>
  <si>
    <t>home_18_64_no_clients_2223</t>
  </si>
  <si>
    <t>home_18_64_no_hours_2223</t>
  </si>
  <si>
    <t>extra_65_no_clients_2223</t>
  </si>
  <si>
    <t>extra_65_no_places_2223</t>
  </si>
  <si>
    <t>extra_18_64_no_clients_2223</t>
  </si>
  <si>
    <t>extra_18_64_no_places_2223</t>
  </si>
  <si>
    <t>sup_liv_no_clients_2223</t>
  </si>
  <si>
    <t>sup_liv_no_places_2223</t>
  </si>
  <si>
    <t>nurs_65_no_clients_2324</t>
  </si>
  <si>
    <t>nurs_65_no_beds_2324</t>
  </si>
  <si>
    <t>nurs_18_64_no_clients_2324</t>
  </si>
  <si>
    <t>nurs_18_64_no_beds_2324</t>
  </si>
  <si>
    <t>res_65_no_clients_2324</t>
  </si>
  <si>
    <t>res_65_no_beds_2324</t>
  </si>
  <si>
    <t>res_18_64_no_clients_2324</t>
  </si>
  <si>
    <t>res_18_64_no_beds_2324</t>
  </si>
  <si>
    <t>home_65_no_clients_2324</t>
  </si>
  <si>
    <t>home_65_no_hours_2324</t>
  </si>
  <si>
    <t>home_18_64_no_clients_2324</t>
  </si>
  <si>
    <t>home_18_64_no_hours_2324</t>
  </si>
  <si>
    <t>extra_65_no_clients_2324</t>
  </si>
  <si>
    <t>extra_65_no_places_2324</t>
  </si>
  <si>
    <t>extra_18_64_no_clients_2324</t>
  </si>
  <si>
    <t>extra_18_64_no_places_2324</t>
  </si>
  <si>
    <t>sup_liv_no_clients_2324</t>
  </si>
  <si>
    <t>sup_liv_no_places_2324</t>
  </si>
  <si>
    <t>nurs_65_no_clients_comm</t>
  </si>
  <si>
    <t>nurs_65_no_beds_comm</t>
  </si>
  <si>
    <t>nurs_18_64_no_clients_comm</t>
  </si>
  <si>
    <t>nurs_18_64_no_beds_comm</t>
  </si>
  <si>
    <t>res_65_no_clients_comm</t>
  </si>
  <si>
    <t>res_65_no_beds_comm</t>
  </si>
  <si>
    <t>res_18_64_no_clients_comm</t>
  </si>
  <si>
    <t>res_18_64_no_beds_comm</t>
  </si>
  <si>
    <t>home_65_no_clients_comm</t>
  </si>
  <si>
    <t>home_65_no_hours_comm</t>
  </si>
  <si>
    <t>home_18_64_no_clients_comm</t>
  </si>
  <si>
    <t>home_18_64_no_hours_comm</t>
  </si>
  <si>
    <t>extra_65_no_clients_comm</t>
  </si>
  <si>
    <t>extra_65_no_places_comm</t>
  </si>
  <si>
    <t>extra_18_64_no_clients_comm</t>
  </si>
  <si>
    <t>extra_18_64_no_places_comm</t>
  </si>
  <si>
    <t>sup_liv_no_clients_comm</t>
  </si>
  <si>
    <t>sup_liv_no_places_comm</t>
  </si>
  <si>
    <t>nurs_65_clients_capacity</t>
  </si>
  <si>
    <t>nurs_65_beds_capacity</t>
  </si>
  <si>
    <t>nurs_18_64_clients_capacity</t>
  </si>
  <si>
    <t>nurs_18_64_beds_capacity</t>
  </si>
  <si>
    <t>res_65_clients_capacity</t>
  </si>
  <si>
    <t>res_65_beds_capacity</t>
  </si>
  <si>
    <t>res_18_64_clients_capacity</t>
  </si>
  <si>
    <t>res_18_64_beds_capacity</t>
  </si>
  <si>
    <t>home_65_clients_capacity</t>
  </si>
  <si>
    <t>home_65_hours_capacity</t>
  </si>
  <si>
    <t>home_18_64_clients_capacity</t>
  </si>
  <si>
    <t>home_18_64_hours_capacity</t>
  </si>
  <si>
    <t>extra_65_clients_capacity</t>
  </si>
  <si>
    <t>extra_65_places_capacity</t>
  </si>
  <si>
    <t>extra_18_64_clients_capacity</t>
  </si>
  <si>
    <t>extra_18_64_places_capacity</t>
  </si>
  <si>
    <t>sup_liv_clients_capacity</t>
  </si>
  <si>
    <t>sup_liv_places_capacity</t>
  </si>
  <si>
    <t>nurs_65_clients_pc_used</t>
  </si>
  <si>
    <t>nurs_65_beds_pc_used</t>
  </si>
  <si>
    <t>nurs_18_64_clients_pc_used</t>
  </si>
  <si>
    <t>nurs_18_64_beds_pc_used</t>
  </si>
  <si>
    <t>res_65_clients_pc_used</t>
  </si>
  <si>
    <t>res_65_beds_pc_used</t>
  </si>
  <si>
    <t>res_18_64_clients_pc_used</t>
  </si>
  <si>
    <t>res_18_64_beds_pc_used</t>
  </si>
  <si>
    <t>home_65_clients_pc_used</t>
  </si>
  <si>
    <t>home_65_hours_pc_used</t>
  </si>
  <si>
    <t>home_18_64_clients_pc_used</t>
  </si>
  <si>
    <t>home_18_64_hours_pc_used</t>
  </si>
  <si>
    <t>extra_65_clients_pc_used</t>
  </si>
  <si>
    <t>extra_65_places_pc_used</t>
  </si>
  <si>
    <t>extra_18_64_clients_pc_used</t>
  </si>
  <si>
    <t>extra_18_64_places_pc_used</t>
  </si>
  <si>
    <t>sup_liv_clients_pc_used</t>
  </si>
  <si>
    <t>sup_liv_places_pc_used</t>
  </si>
  <si>
    <t>nurs_65_clients_situation</t>
  </si>
  <si>
    <t>nurs_65_beds_situation</t>
  </si>
  <si>
    <t>nurs_18_64_clients_situation</t>
  </si>
  <si>
    <t>nurs_18_64_beds_situation</t>
  </si>
  <si>
    <t>res_65_clients_situation</t>
  </si>
  <si>
    <t>res_65_beds_situation</t>
  </si>
  <si>
    <t>res_18_64_clients_situation</t>
  </si>
  <si>
    <t>res_18_64_beds_situation</t>
  </si>
  <si>
    <t>home_65_clients_situation</t>
  </si>
  <si>
    <t>home_65_hours_situation</t>
  </si>
  <si>
    <t>home_18_64_clients_situation</t>
  </si>
  <si>
    <t>home_18_64_hours_situation</t>
  </si>
  <si>
    <t>extra_65_clients_situation</t>
  </si>
  <si>
    <t>extra_65_places_situation</t>
  </si>
  <si>
    <t>extra_18_64_clients_situation</t>
  </si>
  <si>
    <t>extra_18_64_places_situation</t>
  </si>
  <si>
    <t>sup_liv_clients_situation</t>
  </si>
  <si>
    <t>sup_liv_places_situation</t>
  </si>
  <si>
    <t>nurs_65_clients_comm</t>
  </si>
  <si>
    <t>nurs_65_beds_comm</t>
  </si>
  <si>
    <t>nurs_18_64_clients_comm</t>
  </si>
  <si>
    <t>nurs_18_64_beds_comm</t>
  </si>
  <si>
    <t>res_65_clients_comm</t>
  </si>
  <si>
    <t>res_65_beds_comm</t>
  </si>
  <si>
    <t>res_18_64_clients_comm</t>
  </si>
  <si>
    <t>res_18_64_beds_comm</t>
  </si>
  <si>
    <t>home_65_clients_comm</t>
  </si>
  <si>
    <t>home_65_hours_comm</t>
  </si>
  <si>
    <t>home_18_64_clients_comm</t>
  </si>
  <si>
    <t>home_18_64_hours_comm</t>
  </si>
  <si>
    <t>extra_65_clients_comm</t>
  </si>
  <si>
    <t>extra_65_places_comm</t>
  </si>
  <si>
    <t>extra_18_64_clients_comm</t>
  </si>
  <si>
    <t>extra_18_64_places_comm</t>
  </si>
  <si>
    <t>sup_liv_clients_comm</t>
  </si>
  <si>
    <t>sup_liv_places_comm</t>
  </si>
  <si>
    <t>template_version</t>
  </si>
  <si>
    <t>original_template_check</t>
  </si>
  <si>
    <t>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</si>
</sst>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2"/>
      <color theme="1"/>
      <name val="Arial"/>
      <family val="2"/>
    </font>
    <font>
      <sz val="11"/>
      <color theme="0" tint="-0.14999847407452621"/>
      <name val="Calibri"/>
      <family val="2"/>
      <scheme val="minor"/>
    </font>
    <font>
      <sz val="8"/>
      <name val="Calibri"/>
      <family val="2"/>
      <scheme val="minor"/>
    </font>
    <font>
      <sz val="11"/>
      <color theme="0"/>
      <name val="Calibri"/>
      <family val="2"/>
      <scheme val="minor"/>
    </font>
    <font>
      <sz val="10"/>
      <name val="Arial"/>
      <family val="2"/>
    </font>
    <font>
      <sz val="8"/>
      <name val="Arial"/>
      <family val="2"/>
    </font>
    <font>
      <b/>
      <sz val="12"/>
      <name val="Arial"/>
      <family val="2"/>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DBDBDB"/>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9" fontId="8" fillId="0" borderId="0" applyFont="0" applyFill="0" applyBorder="0" applyAlignment="0" applyProtection="0"/>
    <xf numFmtId="0" fontId="13" fillId="0" borderId="0"/>
    <xf numFmtId="0" fontId="13" fillId="0" borderId="0" applyNumberFormat="0" applyFill="0" applyBorder="0" applyAlignment="0" applyProtection="0"/>
    <xf numFmtId="0" fontId="14" fillId="8" borderId="0">
      <alignment vertical="top"/>
    </xf>
  </cellStyleXfs>
  <cellXfs count="81">
    <xf numFmtId="0" fontId="0" fillId="0" borderId="0" xfId="0"/>
    <xf numFmtId="0" fontId="1" fillId="0" borderId="0" xfId="0" applyFont="1"/>
    <xf numFmtId="0" fontId="0" fillId="2" borderId="0" xfId="0" applyFill="1"/>
    <xf numFmtId="0" fontId="2" fillId="0" borderId="0" xfId="0" applyFont="1"/>
    <xf numFmtId="0" fontId="4" fillId="0" borderId="0" xfId="0" applyFont="1"/>
    <xf numFmtId="0" fontId="5" fillId="4" borderId="0" xfId="0" applyFont="1" applyFill="1"/>
    <xf numFmtId="0" fontId="6" fillId="0" borderId="5" xfId="0" applyFont="1" applyBorder="1"/>
    <xf numFmtId="0" fontId="6" fillId="0" borderId="1" xfId="0" applyFont="1" applyBorder="1"/>
    <xf numFmtId="0" fontId="4" fillId="2" borderId="0" xfId="0" applyFont="1" applyFill="1" applyAlignment="1">
      <alignment vertical="center" wrapText="1"/>
    </xf>
    <xf numFmtId="0" fontId="9" fillId="2" borderId="0" xfId="0" applyFont="1" applyFill="1"/>
    <xf numFmtId="0" fontId="10" fillId="6" borderId="0" xfId="0" applyFont="1" applyFill="1"/>
    <xf numFmtId="0" fontId="10" fillId="6" borderId="11" xfId="0" applyFont="1" applyFill="1" applyBorder="1"/>
    <xf numFmtId="0" fontId="0" fillId="2" borderId="11" xfId="0" applyFill="1" applyBorder="1"/>
    <xf numFmtId="0" fontId="10" fillId="6" borderId="6" xfId="0" applyFont="1" applyFill="1" applyBorder="1"/>
    <xf numFmtId="0" fontId="10" fillId="6" borderId="8" xfId="0" applyFont="1" applyFill="1" applyBorder="1"/>
    <xf numFmtId="0" fontId="12" fillId="2" borderId="0" xfId="0" applyFont="1" applyFill="1"/>
    <xf numFmtId="0" fontId="10" fillId="0" borderId="11" xfId="0" applyFont="1" applyBorder="1"/>
    <xf numFmtId="0" fontId="3" fillId="2" borderId="13" xfId="0" applyFont="1" applyFill="1" applyBorder="1" applyAlignment="1">
      <alignment horizontal="left" indent="3"/>
    </xf>
    <xf numFmtId="0" fontId="3" fillId="2" borderId="4" xfId="0" applyFont="1" applyFill="1" applyBorder="1"/>
    <xf numFmtId="0" fontId="10" fillId="0" borderId="13" xfId="0" applyFont="1" applyBorder="1"/>
    <xf numFmtId="0" fontId="10" fillId="2" borderId="11" xfId="0" applyFont="1" applyFill="1" applyBorder="1"/>
    <xf numFmtId="0" fontId="10" fillId="2" borderId="0" xfId="0" applyFont="1" applyFill="1"/>
    <xf numFmtId="0" fontId="10" fillId="6" borderId="1" xfId="0" applyFont="1" applyFill="1" applyBorder="1"/>
    <xf numFmtId="49" fontId="10" fillId="6" borderId="4" xfId="0" applyNumberFormat="1" applyFont="1" applyFill="1" applyBorder="1"/>
    <xf numFmtId="0" fontId="2" fillId="9" borderId="0" xfId="0" applyFont="1" applyFill="1"/>
    <xf numFmtId="0" fontId="0" fillId="9" borderId="0" xfId="0" applyFill="1"/>
    <xf numFmtId="0" fontId="3" fillId="5" borderId="5" xfId="0" applyFont="1" applyFill="1" applyBorder="1" applyProtection="1">
      <protection locked="0"/>
    </xf>
    <xf numFmtId="0" fontId="3" fillId="5" borderId="5" xfId="0" applyFont="1" applyFill="1" applyBorder="1" applyAlignment="1" applyProtection="1">
      <alignment vertical="top"/>
      <protection locked="0"/>
    </xf>
    <xf numFmtId="3" fontId="3" fillId="5" borderId="1" xfId="0" applyNumberFormat="1"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left" vertical="top" wrapText="1"/>
      <protection locked="0"/>
    </xf>
    <xf numFmtId="49" fontId="3" fillId="7" borderId="3" xfId="0" applyNumberFormat="1" applyFont="1" applyFill="1" applyBorder="1" applyAlignment="1" applyProtection="1">
      <alignment horizontal="left" vertical="top" wrapText="1"/>
      <protection locked="0"/>
    </xf>
    <xf numFmtId="0" fontId="7" fillId="3" borderId="6" xfId="0" applyFont="1" applyFill="1" applyBorder="1"/>
    <xf numFmtId="0" fontId="7" fillId="9" borderId="6" xfId="0" applyFont="1" applyFill="1" applyBorder="1"/>
    <xf numFmtId="0" fontId="7" fillId="9" borderId="0" xfId="0" applyFont="1" applyFill="1"/>
    <xf numFmtId="0" fontId="6" fillId="10" borderId="14" xfId="0" applyFont="1" applyFill="1" applyBorder="1" applyAlignment="1">
      <alignment wrapText="1"/>
    </xf>
    <xf numFmtId="0" fontId="6" fillId="10" borderId="14" xfId="0" applyFont="1" applyFill="1" applyBorder="1"/>
    <xf numFmtId="0" fontId="6" fillId="10" borderId="14" xfId="0" quotePrefix="1" applyFont="1" applyFill="1" applyBorder="1" applyAlignment="1">
      <alignment wrapText="1"/>
    </xf>
    <xf numFmtId="0" fontId="5" fillId="10" borderId="14" xfId="0" applyFont="1" applyFill="1" applyBorder="1"/>
    <xf numFmtId="0" fontId="6" fillId="10" borderId="4" xfId="0" applyFont="1" applyFill="1" applyBorder="1" applyAlignment="1">
      <alignment wrapText="1"/>
    </xf>
    <xf numFmtId="0" fontId="6" fillId="10" borderId="3" xfId="0" applyFont="1" applyFill="1" applyBorder="1" applyAlignment="1">
      <alignment wrapText="1"/>
    </xf>
    <xf numFmtId="0" fontId="6" fillId="10" borderId="14" xfId="0" quotePrefix="1" applyFont="1" applyFill="1" applyBorder="1"/>
    <xf numFmtId="0" fontId="3" fillId="0" borderId="4" xfId="0" applyFont="1" applyBorder="1" applyAlignment="1">
      <alignment horizontal="left" vertical="center"/>
    </xf>
    <xf numFmtId="0" fontId="3" fillId="0" borderId="1" xfId="0" applyFont="1" applyBorder="1" applyAlignment="1">
      <alignment horizontal="left" vertical="center"/>
    </xf>
    <xf numFmtId="0" fontId="12" fillId="0" borderId="0" xfId="0" applyFont="1"/>
    <xf numFmtId="0" fontId="3" fillId="0" borderId="1" xfId="0" applyFont="1" applyBorder="1" applyAlignment="1">
      <alignment horizontal="left" vertical="center" wrapText="1"/>
    </xf>
    <xf numFmtId="0" fontId="15" fillId="0" borderId="0" xfId="0" applyFont="1"/>
    <xf numFmtId="0" fontId="16" fillId="0" borderId="0" xfId="0" applyFont="1"/>
    <xf numFmtId="164" fontId="16" fillId="0" borderId="0" xfId="0" applyNumberFormat="1" applyFont="1"/>
    <xf numFmtId="0" fontId="3" fillId="5" borderId="1" xfId="0" applyFont="1" applyFill="1" applyBorder="1" applyAlignment="1" applyProtection="1">
      <alignment vertical="top"/>
      <protection locked="0"/>
    </xf>
    <xf numFmtId="0" fontId="3" fillId="2" borderId="0" xfId="0" applyFont="1" applyFill="1" applyAlignment="1">
      <alignment horizontal="left"/>
    </xf>
    <xf numFmtId="0" fontId="4" fillId="2" borderId="0" xfId="0" applyFont="1" applyFill="1"/>
    <xf numFmtId="0" fontId="3" fillId="2" borderId="9" xfId="0" applyFont="1" applyFill="1" applyBorder="1" applyAlignment="1">
      <alignment horizontal="left"/>
    </xf>
    <xf numFmtId="0" fontId="3" fillId="2" borderId="3" xfId="0" applyFont="1" applyFill="1" applyBorder="1"/>
    <xf numFmtId="0" fontId="3" fillId="2" borderId="10" xfId="0" applyFont="1" applyFill="1" applyBorder="1" applyAlignment="1">
      <alignment horizontal="left"/>
    </xf>
    <xf numFmtId="0" fontId="3" fillId="2" borderId="11" xfId="0" applyFont="1" applyFill="1" applyBorder="1"/>
    <xf numFmtId="0" fontId="3" fillId="2" borderId="0" xfId="0" applyFont="1" applyFill="1"/>
    <xf numFmtId="0" fontId="3" fillId="2" borderId="11" xfId="0" applyFont="1" applyFill="1" applyBorder="1" applyAlignment="1">
      <alignment horizontal="left"/>
    </xf>
    <xf numFmtId="0" fontId="3" fillId="2" borderId="9" xfId="0" applyFont="1" applyFill="1" applyBorder="1"/>
    <xf numFmtId="0" fontId="3" fillId="2" borderId="12" xfId="0" applyFont="1" applyFill="1" applyBorder="1" applyAlignment="1">
      <alignment horizontal="left" indent="3"/>
    </xf>
    <xf numFmtId="0" fontId="3" fillId="2" borderId="14" xfId="0" applyFont="1" applyFill="1" applyBorder="1"/>
    <xf numFmtId="0" fontId="3" fillId="2" borderId="0" xfId="0" applyFont="1" applyFill="1" applyAlignment="1">
      <alignment horizontal="left" indent="3"/>
    </xf>
    <xf numFmtId="0" fontId="3" fillId="2" borderId="12" xfId="0" applyFont="1" applyFill="1" applyBorder="1"/>
    <xf numFmtId="0" fontId="3" fillId="2" borderId="10" xfId="0" applyFont="1" applyFill="1" applyBorder="1" applyAlignment="1">
      <alignment horizontal="left" indent="3"/>
    </xf>
    <xf numFmtId="0" fontId="4" fillId="2" borderId="13" xfId="0" applyFont="1" applyFill="1" applyBorder="1"/>
    <xf numFmtId="0" fontId="4" fillId="2" borderId="9" xfId="0" applyFont="1" applyFill="1" applyBorder="1" applyAlignment="1">
      <alignment horizontal="left"/>
    </xf>
    <xf numFmtId="0" fontId="4" fillId="2" borderId="2" xfId="0" applyFont="1" applyFill="1" applyBorder="1"/>
    <xf numFmtId="0" fontId="3" fillId="0" borderId="0" xfId="0" applyFont="1" applyAlignment="1">
      <alignment horizontal="center" vertical="center"/>
    </xf>
    <xf numFmtId="0" fontId="4"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4" borderId="7" xfId="0" applyFont="1" applyFill="1" applyBorder="1" applyAlignment="1">
      <alignment horizontal="center" vertical="center" wrapText="1"/>
    </xf>
    <xf numFmtId="0" fontId="0" fillId="0" borderId="0" xfId="0" applyAlignment="1">
      <alignment wrapText="1"/>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9" xfId="0" applyFont="1" applyFill="1" applyBorder="1" applyAlignment="1">
      <alignment horizontal="center" vertical="center" wrapText="1"/>
    </xf>
    <xf numFmtId="9" fontId="3" fillId="5" borderId="1" xfId="1" applyFont="1" applyFill="1" applyBorder="1" applyAlignment="1" applyProtection="1">
      <alignment horizontal="center" vertical="center" wrapText="1"/>
      <protection locked="0"/>
    </xf>
    <xf numFmtId="0" fontId="0" fillId="0" borderId="11" xfId="0" applyBorder="1" applyAlignment="1">
      <alignment wrapText="1"/>
    </xf>
    <xf numFmtId="0" fontId="0" fillId="2" borderId="0" xfId="0" applyFill="1" applyProtection="1">
      <protection locked="0"/>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cellXfs>
  <cellStyles count="5">
    <cellStyle name="Blank" xfId="4" xr:uid="{BF192C95-91CB-48B7-BFF0-0D013581B4A8}"/>
    <cellStyle name="Normal" xfId="0" builtinId="0"/>
    <cellStyle name="Normal 2 2 2" xfId="2" xr:uid="{2B77AA03-C51A-4C34-B0A4-1716013AD219}"/>
    <cellStyle name="Normal 3 4" xfId="3" xr:uid="{8A7829EA-7595-4BDC-90CA-BCBEFD17BF82}"/>
    <cellStyle name="Per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sheetData sheetId="1" refreshError="1"/>
      <sheetData sheetId="2" refreshError="1"/>
      <sheetData sheetId="3" refreshError="1"/>
      <sheetData sheetId="4" refreshError="1"/>
      <sheetData sheetId="5"/>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sheetData sheetId="1" refreshError="1"/>
      <sheetData sheetId="2" refreshError="1"/>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CHSPD19"/>
    </sheetNames>
    <sheetDataSet>
      <sheetData sheetId="0" refreshError="1"/>
      <sheetData sheetId="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BA433-BD5D-4B49-97C8-D854F159692C}">
  <sheetPr codeName="Sheet1">
    <tabColor theme="0" tint="-4.9989318521683403E-2"/>
  </sheetPr>
  <dimension ref="A1:AX89"/>
  <sheetViews>
    <sheetView showGridLines="0" topLeftCell="A61" zoomScaleNormal="100" workbookViewId="0">
      <selection activeCell="A2" sqref="A2"/>
    </sheetView>
  </sheetViews>
  <sheetFormatPr defaultRowHeight="15.75" x14ac:dyDescent="0.25"/>
  <cols>
    <col min="1" max="1" width="129.5703125" style="9" customWidth="1"/>
    <col min="2" max="2" width="10.28515625" style="2" hidden="1" customWidth="1"/>
    <col min="3" max="3" width="30.7109375" style="9" customWidth="1"/>
    <col min="4" max="50" width="9.28515625" style="2"/>
  </cols>
  <sheetData>
    <row r="1" spans="1:32" x14ac:dyDescent="0.25">
      <c r="A1" s="31" t="s">
        <v>0</v>
      </c>
      <c r="B1" s="31"/>
      <c r="C1" s="31"/>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ht="15" x14ac:dyDescent="0.25">
      <c r="A2" s="76"/>
      <c r="C2" s="2"/>
    </row>
    <row r="3" spans="1:32" x14ac:dyDescent="0.25">
      <c r="A3" s="50" t="s">
        <v>1</v>
      </c>
      <c r="C3" s="2"/>
    </row>
    <row r="4" spans="1:32" x14ac:dyDescent="0.25">
      <c r="A4" s="50"/>
      <c r="C4" s="2"/>
    </row>
    <row r="5" spans="1:32" ht="60.75" x14ac:dyDescent="0.25">
      <c r="A5" s="39" t="s">
        <v>2</v>
      </c>
      <c r="C5" s="2"/>
    </row>
    <row r="6" spans="1:32" x14ac:dyDescent="0.25">
      <c r="A6" s="34"/>
      <c r="C6" s="2"/>
    </row>
    <row r="7" spans="1:32" ht="60.75" x14ac:dyDescent="0.25">
      <c r="A7" s="34" t="s">
        <v>3</v>
      </c>
      <c r="C7" s="2"/>
    </row>
    <row r="8" spans="1:32" ht="17.649999999999999" customHeight="1" x14ac:dyDescent="0.25">
      <c r="A8" s="34"/>
      <c r="C8" s="2"/>
    </row>
    <row r="9" spans="1:32" x14ac:dyDescent="0.25">
      <c r="A9" s="35" t="s">
        <v>4</v>
      </c>
      <c r="C9" s="2"/>
    </row>
    <row r="10" spans="1:32" ht="45.75" x14ac:dyDescent="0.25">
      <c r="A10" s="36" t="s">
        <v>5</v>
      </c>
      <c r="C10" s="2"/>
    </row>
    <row r="11" spans="1:32" x14ac:dyDescent="0.25">
      <c r="A11" s="36" t="s">
        <v>6</v>
      </c>
      <c r="C11" s="2"/>
    </row>
    <row r="12" spans="1:32" ht="45.75" x14ac:dyDescent="0.25">
      <c r="A12" s="36" t="s">
        <v>7</v>
      </c>
      <c r="C12" s="2"/>
    </row>
    <row r="13" spans="1:32" x14ac:dyDescent="0.25">
      <c r="A13" s="36"/>
      <c r="C13" s="2"/>
    </row>
    <row r="14" spans="1:32" x14ac:dyDescent="0.25">
      <c r="A14" s="36" t="s">
        <v>8</v>
      </c>
      <c r="C14" s="2"/>
    </row>
    <row r="15" spans="1:32" ht="31.5" x14ac:dyDescent="0.25">
      <c r="A15" s="36" t="s">
        <v>9</v>
      </c>
      <c r="C15" s="2"/>
    </row>
    <row r="16" spans="1:32" x14ac:dyDescent="0.25">
      <c r="A16" s="36"/>
      <c r="C16" s="2"/>
    </row>
    <row r="17" spans="1:3" ht="31.5" x14ac:dyDescent="0.25">
      <c r="A17" s="34" t="s">
        <v>10</v>
      </c>
      <c r="C17" s="2"/>
    </row>
    <row r="18" spans="1:3" x14ac:dyDescent="0.25">
      <c r="A18" s="35" t="s">
        <v>11</v>
      </c>
      <c r="C18" s="2"/>
    </row>
    <row r="19" spans="1:3" x14ac:dyDescent="0.25">
      <c r="A19" s="35"/>
      <c r="C19" s="2"/>
    </row>
    <row r="20" spans="1:3" x14ac:dyDescent="0.25">
      <c r="A20" s="37" t="s">
        <v>12</v>
      </c>
      <c r="C20" s="2"/>
    </row>
    <row r="21" spans="1:3" ht="75.75" x14ac:dyDescent="0.25">
      <c r="A21" s="38" t="s">
        <v>13</v>
      </c>
      <c r="C21" s="2"/>
    </row>
    <row r="22" spans="1:3" ht="15" x14ac:dyDescent="0.25">
      <c r="A22" s="2"/>
      <c r="C22" s="2"/>
    </row>
    <row r="23" spans="1:3" ht="15" x14ac:dyDescent="0.25">
      <c r="A23" s="2"/>
      <c r="C23" s="2"/>
    </row>
    <row r="24" spans="1:3" ht="15" x14ac:dyDescent="0.25">
      <c r="A24" s="2"/>
      <c r="C24" s="2"/>
    </row>
    <row r="25" spans="1:3" x14ac:dyDescent="0.25">
      <c r="A25" s="50" t="s">
        <v>14</v>
      </c>
      <c r="C25" s="50" t="s">
        <v>15</v>
      </c>
    </row>
    <row r="26" spans="1:3" x14ac:dyDescent="0.25">
      <c r="A26" s="51" t="s">
        <v>16</v>
      </c>
      <c r="B26" s="11">
        <f>IF('Capacity Template'!B42="",0,1)</f>
        <v>1</v>
      </c>
      <c r="C26" s="52" t="str">
        <f>IF(B26=1,"Yes","No")</f>
        <v>Yes</v>
      </c>
    </row>
    <row r="27" spans="1:3" x14ac:dyDescent="0.25">
      <c r="A27" s="53" t="s">
        <v>17</v>
      </c>
      <c r="B27" s="23">
        <f>IF(ISBLANK('Capacity Template'!B47),0,1)*IF(ISNUMBER(SEARCH("@",'Capacity Template'!B48)),1,0)</f>
        <v>1</v>
      </c>
      <c r="C27" s="18" t="str">
        <f>IF(B27=1,"Yes","No")</f>
        <v>Yes</v>
      </c>
    </row>
    <row r="28" spans="1:3" x14ac:dyDescent="0.25">
      <c r="A28" s="54"/>
      <c r="B28" s="20"/>
      <c r="C28" s="55"/>
    </row>
    <row r="29" spans="1:3" x14ac:dyDescent="0.25">
      <c r="A29" s="50" t="s">
        <v>18</v>
      </c>
      <c r="B29" s="19"/>
      <c r="C29" s="55"/>
    </row>
    <row r="30" spans="1:3" x14ac:dyDescent="0.25">
      <c r="A30" s="56" t="s">
        <v>19</v>
      </c>
      <c r="B30" s="16"/>
      <c r="C30" s="57"/>
    </row>
    <row r="31" spans="1:3" x14ac:dyDescent="0.25">
      <c r="A31" s="58" t="s">
        <v>20</v>
      </c>
      <c r="B31" s="10">
        <f>IF(ISBLANK('Capacity Template'!C54),0,IF(ISTEXT('Capacity Template'!C54),0,IF('Capacity Template'!C54&lt;0,0,1)))*IF(ISBLANK('Capacity Template'!D54),0,IF(ISTEXT('Capacity Template'!D54),0,IF('Capacity Template'!D54&lt;0,0,1)))*IF(ISBLANK('Capacity Template'!E54),0,IF(ISTEXT('Capacity Template'!E54),0,IF('Capacity Template'!E54&lt;0,0,1)))</f>
        <v>1</v>
      </c>
      <c r="C31" s="59" t="str">
        <f t="shared" ref="C31:C39" si="0">IF(B31=1,"Yes","No")</f>
        <v>Yes</v>
      </c>
    </row>
    <row r="32" spans="1:3" x14ac:dyDescent="0.25">
      <c r="A32" s="60" t="s">
        <v>21</v>
      </c>
      <c r="B32" s="13">
        <f>IF(ISBLANK('Capacity Template'!C56),0,IF(ISTEXT('Capacity Template'!C56),0,IF('Capacity Template'!C56&lt;0,0,1)))*IF(ISBLANK('Capacity Template'!D56),0,IF(ISTEXT('Capacity Template'!D56),0,IF('Capacity Template'!D56&lt;0,0,1)))*IF(ISBLANK('Capacity Template'!E56),0,IF(ISTEXT('Capacity Template'!E56),0,IF('Capacity Template'!E56&lt;0,0,1)))</f>
        <v>1</v>
      </c>
      <c r="C32" s="59" t="str">
        <f t="shared" si="0"/>
        <v>Yes</v>
      </c>
    </row>
    <row r="33" spans="1:3" x14ac:dyDescent="0.25">
      <c r="A33" s="60" t="s">
        <v>22</v>
      </c>
      <c r="B33" s="13">
        <f>IF(ISBLANK('Capacity Template'!C58),0,IF(ISTEXT('Capacity Template'!C58),0,IF('Capacity Template'!C58&lt;0,0,1)))*IF(ISBLANK('Capacity Template'!D58),0,IF(ISTEXT('Capacity Template'!D58),0,IF('Capacity Template'!D58&lt;0,0,1)))*IF(ISBLANK('Capacity Template'!E58),0,IF(ISTEXT('Capacity Template'!E58),0,IF('Capacity Template'!E58&lt;0,0,1)))</f>
        <v>1</v>
      </c>
      <c r="C33" s="59" t="str">
        <f t="shared" si="0"/>
        <v>Yes</v>
      </c>
    </row>
    <row r="34" spans="1:3" x14ac:dyDescent="0.25">
      <c r="A34" s="60" t="s">
        <v>23</v>
      </c>
      <c r="B34" s="13">
        <f>IF(ISBLANK('Capacity Template'!C60),0,IF(ISTEXT('Capacity Template'!C60),0,IF('Capacity Template'!C60&lt;0,0,1)))*IF(ISBLANK('Capacity Template'!D60),0,IF(ISTEXT('Capacity Template'!D60),0,IF('Capacity Template'!D60&lt;0,0,1)))*IF(ISBLANK('Capacity Template'!E60),0,IF(ISTEXT('Capacity Template'!E60),0,IF('Capacity Template'!E60&lt;0,0,1)))</f>
        <v>1</v>
      </c>
      <c r="C34" s="59" t="str">
        <f t="shared" si="0"/>
        <v>Yes</v>
      </c>
    </row>
    <row r="35" spans="1:3" x14ac:dyDescent="0.25">
      <c r="A35" s="60" t="s">
        <v>24</v>
      </c>
      <c r="B35" s="13">
        <f>IF(ISBLANK('Capacity Template'!C62),0,IF(ISTEXT('Capacity Template'!C62),0,IF('Capacity Template'!C62&lt;0,0,1)))*IF(ISBLANK('Capacity Template'!D62),0,IF(ISTEXT('Capacity Template'!D62),0,IF('Capacity Template'!D62&lt;0,0,1)))*IF(ISBLANK('Capacity Template'!E62),0,IF(ISTEXT('Capacity Template'!E62),0,IF('Capacity Template'!E62&lt;0,0,1)))</f>
        <v>1</v>
      </c>
      <c r="C35" s="59" t="str">
        <f t="shared" si="0"/>
        <v>Yes</v>
      </c>
    </row>
    <row r="36" spans="1:3" x14ac:dyDescent="0.25">
      <c r="A36" s="60" t="s">
        <v>25</v>
      </c>
      <c r="B36" s="13">
        <f>IF(ISBLANK('Capacity Template'!C64),0,IF(ISTEXT('Capacity Template'!C64),0,IF('Capacity Template'!C64&lt;0,0,1)))*IF(ISBLANK('Capacity Template'!D64),0,IF(ISTEXT('Capacity Template'!D64),0,IF('Capacity Template'!D64&lt;0,0,1)))*IF(ISBLANK('Capacity Template'!E64),0,IF(ISTEXT('Capacity Template'!E64),0,IF('Capacity Template'!E64&lt;0,0,1)))</f>
        <v>1</v>
      </c>
      <c r="C36" s="59" t="str">
        <f t="shared" si="0"/>
        <v>Yes</v>
      </c>
    </row>
    <row r="37" spans="1:3" x14ac:dyDescent="0.25">
      <c r="A37" s="60" t="s">
        <v>26</v>
      </c>
      <c r="B37" s="13">
        <f>IF(ISBLANK('Capacity Template'!C66),0,IF(ISTEXT('Capacity Template'!C66),0,IF('Capacity Template'!C66&lt;0,0,1)))*IF(ISBLANK('Capacity Template'!D66),0,IF(ISTEXT('Capacity Template'!D66),0,IF('Capacity Template'!D66&lt;0,0,1)))*IF(ISBLANK('Capacity Template'!E66),0,IF(ISTEXT('Capacity Template'!E66),0,IF('Capacity Template'!E66&lt;0,0,1)))</f>
        <v>1</v>
      </c>
      <c r="C37" s="59" t="str">
        <f t="shared" si="0"/>
        <v>Yes</v>
      </c>
    </row>
    <row r="38" spans="1:3" x14ac:dyDescent="0.25">
      <c r="A38" s="60" t="s">
        <v>27</v>
      </c>
      <c r="B38" s="13">
        <f>IF(ISBLANK('Capacity Template'!C68),0,IF(ISTEXT('Capacity Template'!C68),0,IF('Capacity Template'!C68&lt;0,0,1)))*IF(ISBLANK('Capacity Template'!D68),0,IF(ISTEXT('Capacity Template'!D68),0,IF('Capacity Template'!D68&lt;0,0,1)))*IF(ISBLANK('Capacity Template'!E68),0,IF(ISTEXT('Capacity Template'!E68),0,IF('Capacity Template'!E68&lt;0,0,1)))</f>
        <v>1</v>
      </c>
      <c r="C38" s="59" t="str">
        <f t="shared" si="0"/>
        <v>Yes</v>
      </c>
    </row>
    <row r="39" spans="1:3" x14ac:dyDescent="0.25">
      <c r="A39" s="17" t="s">
        <v>28</v>
      </c>
      <c r="B39" s="14">
        <f>IF(ISBLANK('Capacity Template'!C70),0,IF(ISTEXT('Capacity Template'!C70),0,IF('Capacity Template'!C70&lt;0,0,1)))*IF(ISBLANK('Capacity Template'!D70),0,IF(ISTEXT('Capacity Template'!D70),0,IF('Capacity Template'!D70&lt;0,0,1)))*IF(ISBLANK('Capacity Template'!E70),0,IF(ISTEXT('Capacity Template'!E70),0,IF('Capacity Template'!E70&lt;0,0,1)))</f>
        <v>1</v>
      </c>
      <c r="C39" s="18" t="str">
        <f t="shared" si="0"/>
        <v>Yes</v>
      </c>
    </row>
    <row r="40" spans="1:3" x14ac:dyDescent="0.25">
      <c r="A40" s="49" t="s">
        <v>29</v>
      </c>
      <c r="B40" s="20"/>
      <c r="C40" s="61"/>
    </row>
    <row r="41" spans="1:3" x14ac:dyDescent="0.25">
      <c r="A41" s="60" t="s">
        <v>30</v>
      </c>
      <c r="B41" s="13">
        <f>IF(ISBLANK('Capacity Template'!C55),0,IF(ISTEXT('Capacity Template'!C55),0,IF('Capacity Template'!C55&lt;0,0,1)))*IF(ISBLANK('Capacity Template'!D55),0,IF(ISTEXT('Capacity Template'!D55),0,IF('Capacity Template'!D55&lt;0,0,1)))*IF(ISBLANK('Capacity Template'!E55),0,IF(ISTEXT('Capacity Template'!E55),0,IF('Capacity Template'!E55&lt;0,0,1)))</f>
        <v>1</v>
      </c>
      <c r="C41" s="59" t="str">
        <f t="shared" ref="C41:C48" si="1">IF(B41=1,"Yes","No")</f>
        <v>Yes</v>
      </c>
    </row>
    <row r="42" spans="1:3" x14ac:dyDescent="0.25">
      <c r="A42" s="60" t="s">
        <v>31</v>
      </c>
      <c r="B42" s="13">
        <f>IF(ISBLANK('Capacity Template'!C57),0,IF(ISTEXT('Capacity Template'!C57),0,IF('Capacity Template'!C57&lt;0,0,1)))*IF(ISBLANK('Capacity Template'!D57),0,IF(ISTEXT('Capacity Template'!D57),0,IF('Capacity Template'!D57&lt;0,0,1)))*IF(ISBLANK('Capacity Template'!E57),0,IF(ISTEXT('Capacity Template'!E57),0,IF('Capacity Template'!E57&lt;0,0,1)))</f>
        <v>1</v>
      </c>
      <c r="C42" s="59" t="str">
        <f t="shared" si="1"/>
        <v>Yes</v>
      </c>
    </row>
    <row r="43" spans="1:3" x14ac:dyDescent="0.25">
      <c r="A43" s="60" t="s">
        <v>32</v>
      </c>
      <c r="B43" s="13">
        <f>IF(ISBLANK('Capacity Template'!C59),0,IF(ISTEXT('Capacity Template'!C59),0,IF('Capacity Template'!C59&lt;0,0,1)))*IF(ISBLANK('Capacity Template'!D59),0,IF(ISTEXT('Capacity Template'!D59),0,IF('Capacity Template'!D59&lt;0,0,1)))*IF(ISBLANK('Capacity Template'!E59),0,IF(ISTEXT('Capacity Template'!E59),0,IF('Capacity Template'!E59&lt;0,0,1)))</f>
        <v>1</v>
      </c>
      <c r="C43" s="59" t="str">
        <f t="shared" si="1"/>
        <v>Yes</v>
      </c>
    </row>
    <row r="44" spans="1:3" x14ac:dyDescent="0.25">
      <c r="A44" s="60" t="s">
        <v>33</v>
      </c>
      <c r="B44" s="13">
        <f>IF(ISBLANK('Capacity Template'!C61),0,IF(ISTEXT('Capacity Template'!C61),0,IF('Capacity Template'!C61&lt;0,0,1)))*IF(ISBLANK('Capacity Template'!D61),0,IF(ISTEXT('Capacity Template'!D61),0,IF('Capacity Template'!D61&lt;0,0,1)))*IF(ISBLANK('Capacity Template'!E61),0,IF(ISTEXT('Capacity Template'!E61),0,IF('Capacity Template'!E61&lt;0,0,1)))</f>
        <v>1</v>
      </c>
      <c r="C44" s="59" t="str">
        <f t="shared" si="1"/>
        <v>Yes</v>
      </c>
    </row>
    <row r="45" spans="1:3" x14ac:dyDescent="0.25">
      <c r="A45" s="60" t="s">
        <v>34</v>
      </c>
      <c r="B45" s="13">
        <f>IF(ISBLANK('Capacity Template'!C63),0,IF(ISTEXT('Capacity Template'!C63),0,IF('Capacity Template'!C63&lt;0,0,1)))*IF(ISBLANK('Capacity Template'!D63),0,IF(ISTEXT('Capacity Template'!D63),0,IF('Capacity Template'!D63&lt;0,0,1)))*IF(ISBLANK('Capacity Template'!E63),0,IF(ISTEXT('Capacity Template'!E63),0,IF('Capacity Template'!E63&lt;0,0,1)))</f>
        <v>1</v>
      </c>
      <c r="C45" s="59" t="str">
        <f t="shared" si="1"/>
        <v>Yes</v>
      </c>
    </row>
    <row r="46" spans="1:3" x14ac:dyDescent="0.25">
      <c r="A46" s="60" t="s">
        <v>35</v>
      </c>
      <c r="B46" s="13">
        <f>IF(ISBLANK('Capacity Template'!C65),0,IF(ISTEXT('Capacity Template'!C65),0,IF('Capacity Template'!C65&lt;0,0,1)))*IF(ISBLANK('Capacity Template'!D65),0,IF(ISTEXT('Capacity Template'!D65),0,IF('Capacity Template'!D65&lt;0,0,1)))*IF(ISBLANK('Capacity Template'!E65),0,IF(ISTEXT('Capacity Template'!E65),0,IF('Capacity Template'!E65&lt;0,0,1)))</f>
        <v>1</v>
      </c>
      <c r="C46" s="59" t="str">
        <f>IF(B46=1,"Yes","No")</f>
        <v>Yes</v>
      </c>
    </row>
    <row r="47" spans="1:3" x14ac:dyDescent="0.25">
      <c r="A47" s="60" t="s">
        <v>36</v>
      </c>
      <c r="B47" s="13">
        <f>IF(ISBLANK('Capacity Template'!C67),0,IF(ISTEXT('Capacity Template'!C67),0,IF('Capacity Template'!C67&lt;0,0,1)))*IF(ISBLANK('Capacity Template'!D67),0,IF(ISTEXT('Capacity Template'!D67),0,IF('Capacity Template'!D67&lt;0,0,1)))*IF(ISBLANK('Capacity Template'!E67),0,IF(ISTEXT('Capacity Template'!E67),0,IF('Capacity Template'!E67&lt;0,0,1)))</f>
        <v>1</v>
      </c>
      <c r="C47" s="59" t="str">
        <f t="shared" si="1"/>
        <v>Yes</v>
      </c>
    </row>
    <row r="48" spans="1:3" x14ac:dyDescent="0.25">
      <c r="A48" s="60" t="s">
        <v>37</v>
      </c>
      <c r="B48" s="13">
        <f>IF(ISBLANK('Capacity Template'!C69),0,IF(ISTEXT('Capacity Template'!C69),0,IF('Capacity Template'!C69&lt;0,0,1)))*IF(ISBLANK('Capacity Template'!D69),0,IF(ISTEXT('Capacity Template'!D69),0,IF('Capacity Template'!D69&lt;0,0,1)))*IF(ISBLANK('Capacity Template'!E69),0,IF(ISTEXT('Capacity Template'!E69),0,IF('Capacity Template'!E69&lt;0,0,1)))</f>
        <v>1</v>
      </c>
      <c r="C48" s="59" t="str">
        <f t="shared" si="1"/>
        <v>Yes</v>
      </c>
    </row>
    <row r="49" spans="1:5" x14ac:dyDescent="0.25">
      <c r="A49" s="62" t="s">
        <v>38</v>
      </c>
      <c r="B49" s="14">
        <f>IF(ISBLANK('Capacity Template'!C71),0,IF(ISTEXT('Capacity Template'!C71),0,IF('Capacity Template'!C71&lt;0,0,1)))*IF(ISBLANK('Capacity Template'!D71),0,IF(ISTEXT('Capacity Template'!D71),0,IF('Capacity Template'!D71&lt;0,0,1)))*IF(ISBLANK('Capacity Template'!E71),0,IF(ISTEXT('Capacity Template'!E71),0,IF('Capacity Template'!E71&lt;0,0,1)))</f>
        <v>1</v>
      </c>
      <c r="C49" s="18" t="str">
        <f>IF(B49=1,"Yes","No")</f>
        <v>Yes</v>
      </c>
    </row>
    <row r="50" spans="1:5" x14ac:dyDescent="0.25">
      <c r="A50" s="60"/>
      <c r="B50" s="21"/>
      <c r="C50" s="55"/>
    </row>
    <row r="51" spans="1:5" x14ac:dyDescent="0.25">
      <c r="A51" s="63" t="s">
        <v>39</v>
      </c>
      <c r="C51" s="55"/>
    </row>
    <row r="52" spans="1:5" x14ac:dyDescent="0.25">
      <c r="A52" s="49" t="s">
        <v>40</v>
      </c>
      <c r="B52" s="12"/>
      <c r="C52" s="57"/>
    </row>
    <row r="53" spans="1:5" x14ac:dyDescent="0.25">
      <c r="A53" s="58" t="s">
        <v>20</v>
      </c>
      <c r="B53" s="10">
        <f>IF(ISBLANK('Capacity Template'!C75),0,IF(ISTEXT('Capacity Template'!C75),0,IF('Capacity Template'!C75&lt;0,0,1)))*IF(ISBLANK('Capacity Template'!D75),0,IF(ISTEXT('Capacity Template'!D75),0,IF('Capacity Template'!D75&lt;0,0,1)))</f>
        <v>1</v>
      </c>
      <c r="C53" s="59" t="str">
        <f t="shared" ref="C53:C61" si="2">IF(B53=1,"Yes","No")</f>
        <v>Yes</v>
      </c>
    </row>
    <row r="54" spans="1:5" x14ac:dyDescent="0.25">
      <c r="A54" s="60" t="s">
        <v>21</v>
      </c>
      <c r="B54" s="13">
        <f>IF(ISBLANK('Capacity Template'!C77),0,IF(ISTEXT('Capacity Template'!C77),0,IF('Capacity Template'!C77&lt;0,0,1)))*IF(ISBLANK('Capacity Template'!D77),0,IF(ISTEXT('Capacity Template'!D77),0,IF('Capacity Template'!D77&lt;0,0,1)))</f>
        <v>1</v>
      </c>
      <c r="C54" s="59" t="str">
        <f t="shared" si="2"/>
        <v>Yes</v>
      </c>
    </row>
    <row r="55" spans="1:5" x14ac:dyDescent="0.25">
      <c r="A55" s="60" t="s">
        <v>22</v>
      </c>
      <c r="B55" s="13">
        <f>IF(ISBLANK('Capacity Template'!C79),0,IF(ISTEXT('Capacity Template'!C79),0,IF('Capacity Template'!C79&lt;0,0,1)))*IF(ISBLANK('Capacity Template'!D79),0,IF(ISTEXT('Capacity Template'!D79),0,IF('Capacity Template'!D79&lt;0,0,1)))</f>
        <v>1</v>
      </c>
      <c r="C55" s="59" t="str">
        <f t="shared" si="2"/>
        <v>Yes</v>
      </c>
    </row>
    <row r="56" spans="1:5" x14ac:dyDescent="0.25">
      <c r="A56" s="60" t="s">
        <v>23</v>
      </c>
      <c r="B56" s="13">
        <f>IF(ISBLANK('Capacity Template'!C81),0,IF(ISTEXT('Capacity Template'!C81),0,IF('Capacity Template'!C81&lt;0,0,1)))*IF(ISBLANK('Capacity Template'!D81),0,IF(ISTEXT('Capacity Template'!D81),0,IF('Capacity Template'!D81&lt;0,0,1)))</f>
        <v>1</v>
      </c>
      <c r="C56" s="59" t="str">
        <f t="shared" si="2"/>
        <v>Yes</v>
      </c>
    </row>
    <row r="57" spans="1:5" x14ac:dyDescent="0.25">
      <c r="A57" s="60" t="s">
        <v>24</v>
      </c>
      <c r="B57" s="13">
        <f>IF(ISBLANK('Capacity Template'!C83),0,IF(ISTEXT('Capacity Template'!C83),0,IF('Capacity Template'!C83&lt;0,0,1)))*IF(ISBLANK('Capacity Template'!D83),0,IF(ISTEXT('Capacity Template'!D83),0,IF('Capacity Template'!D83&lt;0,0,1)))</f>
        <v>1</v>
      </c>
      <c r="C57" s="59" t="str">
        <f t="shared" si="2"/>
        <v>Yes</v>
      </c>
    </row>
    <row r="58" spans="1:5" x14ac:dyDescent="0.25">
      <c r="A58" s="60" t="s">
        <v>25</v>
      </c>
      <c r="B58" s="13">
        <f>IF(ISBLANK('Capacity Template'!C85),0,IF(ISTEXT('Capacity Template'!C85),0,IF('Capacity Template'!C85&lt;0,0,1)))*IF(ISBLANK('Capacity Template'!D85),0,IF(ISTEXT('Capacity Template'!D85),0,IF('Capacity Template'!D85&lt;0,0,1)))</f>
        <v>1</v>
      </c>
      <c r="C58" s="59" t="str">
        <f t="shared" si="2"/>
        <v>Yes</v>
      </c>
    </row>
    <row r="59" spans="1:5" x14ac:dyDescent="0.25">
      <c r="A59" s="60" t="s">
        <v>26</v>
      </c>
      <c r="B59" s="13">
        <f>IF(ISBLANK('Capacity Template'!C87),0,IF(ISTEXT('Capacity Template'!C87),0,IF('Capacity Template'!C87&lt;0,0,1)))*IF(ISBLANK('Capacity Template'!D87),0,IF(ISTEXT('Capacity Template'!D87),0,IF('Capacity Template'!D87&lt;0,0,1)))</f>
        <v>1</v>
      </c>
      <c r="C59" s="59" t="str">
        <f t="shared" si="2"/>
        <v>Yes</v>
      </c>
    </row>
    <row r="60" spans="1:5" x14ac:dyDescent="0.25">
      <c r="A60" s="60" t="s">
        <v>27</v>
      </c>
      <c r="B60" s="13">
        <f>IF(ISBLANK('Capacity Template'!C89),0,IF(ISTEXT('Capacity Template'!C89),0,IF('Capacity Template'!C89&lt;0,0,1)))*IF(ISBLANK('Capacity Template'!D89),0,IF(ISTEXT('Capacity Template'!D89),0,IF('Capacity Template'!D89&lt;0,0,1)))</f>
        <v>1</v>
      </c>
      <c r="C60" s="59" t="str">
        <f t="shared" si="2"/>
        <v>Yes</v>
      </c>
    </row>
    <row r="61" spans="1:5" x14ac:dyDescent="0.25">
      <c r="A61" s="17" t="s">
        <v>28</v>
      </c>
      <c r="B61" s="14">
        <f>IF(ISBLANK('Capacity Template'!C91),0,IF(ISTEXT('Capacity Template'!C91),0,IF('Capacity Template'!C91&lt;0,0,1)))*IF(ISBLANK('Capacity Template'!D91),0,IF(ISTEXT('Capacity Template'!D91),0,IF('Capacity Template'!D91&lt;0,0,1)))</f>
        <v>1</v>
      </c>
      <c r="C61" s="18" t="str">
        <f t="shared" si="2"/>
        <v>Yes</v>
      </c>
    </row>
    <row r="62" spans="1:5" x14ac:dyDescent="0.25">
      <c r="A62" s="49" t="s">
        <v>41</v>
      </c>
      <c r="B62" s="21"/>
      <c r="C62" s="61"/>
    </row>
    <row r="63" spans="1:5" x14ac:dyDescent="0.25">
      <c r="A63" s="60" t="s">
        <v>30</v>
      </c>
      <c r="B63" s="13">
        <f>IF(ISBLANK('Capacity Template'!C76),0,IF(ISTEXT('Capacity Template'!C76),0,IF('Capacity Template'!C76&lt;0,0,1)))*IF(ISBLANK('Capacity Template'!D76),0,IF(ISTEXT('Capacity Template'!D76),0,IF('Capacity Template'!D76&lt;0,0,1)))</f>
        <v>1</v>
      </c>
      <c r="C63" s="59" t="str">
        <f t="shared" ref="C63:C69" si="3">IF(B63=1,"Yes","No")</f>
        <v>Yes</v>
      </c>
      <c r="E63" s="60"/>
    </row>
    <row r="64" spans="1:5" x14ac:dyDescent="0.25">
      <c r="A64" s="60" t="s">
        <v>31</v>
      </c>
      <c r="B64" s="13">
        <f>IF(ISBLANK('Capacity Template'!C78),0,IF(ISTEXT('Capacity Template'!C78),0,IF('Capacity Template'!C78&lt;0,0,1)))*IF(ISBLANK('Capacity Template'!D78),0,IF(ISTEXT('Capacity Template'!D78),0,IF('Capacity Template'!D78&lt;0,0,1)))</f>
        <v>1</v>
      </c>
      <c r="C64" s="59" t="str">
        <f t="shared" si="3"/>
        <v>Yes</v>
      </c>
    </row>
    <row r="65" spans="1:3" x14ac:dyDescent="0.25">
      <c r="A65" s="60" t="s">
        <v>32</v>
      </c>
      <c r="B65" s="13">
        <f>IF(ISBLANK('Capacity Template'!C80),0,IF(ISTEXT('Capacity Template'!C80),0,IF('Capacity Template'!C80&lt;0,0,1)))*IF(ISBLANK('Capacity Template'!D80),0,IF(ISTEXT('Capacity Template'!D80),0,IF('Capacity Template'!D80&lt;0,0,1)))</f>
        <v>1</v>
      </c>
      <c r="C65" s="59" t="str">
        <f t="shared" si="3"/>
        <v>Yes</v>
      </c>
    </row>
    <row r="66" spans="1:3" x14ac:dyDescent="0.25">
      <c r="A66" s="60" t="s">
        <v>33</v>
      </c>
      <c r="B66" s="13">
        <f>IF(ISBLANK('Capacity Template'!C82),0,IF(ISTEXT('Capacity Template'!C82),0,IF('Capacity Template'!C82&lt;0,0,1)))*IF(ISBLANK('Capacity Template'!D82),0,IF(ISTEXT('Capacity Template'!D82),0,IF('Capacity Template'!D82&lt;0,0,1)))</f>
        <v>1</v>
      </c>
      <c r="C66" s="59" t="str">
        <f t="shared" si="3"/>
        <v>Yes</v>
      </c>
    </row>
    <row r="67" spans="1:3" x14ac:dyDescent="0.25">
      <c r="A67" s="60" t="s">
        <v>34</v>
      </c>
      <c r="B67" s="13">
        <f>IF(ISBLANK('Capacity Template'!C84),0,IF(ISTEXT('Capacity Template'!C84),0,IF('Capacity Template'!C84&lt;0,0,1)))*IF(ISBLANK('Capacity Template'!D84),0,IF(ISTEXT('Capacity Template'!D84),0,IF('Capacity Template'!D84&lt;0,0,1)))</f>
        <v>1</v>
      </c>
      <c r="C67" s="59" t="str">
        <f t="shared" si="3"/>
        <v>Yes</v>
      </c>
    </row>
    <row r="68" spans="1:3" x14ac:dyDescent="0.25">
      <c r="A68" s="60" t="s">
        <v>35</v>
      </c>
      <c r="B68" s="13">
        <f>IF(ISBLANK('Capacity Template'!C86),0,IF(ISTEXT('Capacity Template'!C86),0,IF('Capacity Template'!C86&lt;0,0,1)))*IF(ISBLANK('Capacity Template'!D86),0,IF(ISTEXT('Capacity Template'!D86),0,IF('Capacity Template'!D86&lt;0,0,1)))</f>
        <v>1</v>
      </c>
      <c r="C68" s="59" t="str">
        <f>IF(B68=1,"Yes","No")</f>
        <v>Yes</v>
      </c>
    </row>
    <row r="69" spans="1:3" x14ac:dyDescent="0.25">
      <c r="A69" s="60" t="s">
        <v>36</v>
      </c>
      <c r="B69" s="13">
        <f>IF(ISBLANK('Capacity Template'!C88),0,IF(ISTEXT('Capacity Template'!C88),0,IF('Capacity Template'!C88&lt;0,0,1)))*IF(ISBLANK('Capacity Template'!D88),0,IF(ISTEXT('Capacity Template'!D88),0,IF('Capacity Template'!D88&lt;0,0,1)))</f>
        <v>1</v>
      </c>
      <c r="C69" s="59" t="str">
        <f t="shared" si="3"/>
        <v>Yes</v>
      </c>
    </row>
    <row r="70" spans="1:3" x14ac:dyDescent="0.25">
      <c r="A70" s="60" t="s">
        <v>37</v>
      </c>
      <c r="B70" s="13">
        <f>IF(ISBLANK('Capacity Template'!C90),0,IF(ISTEXT('Capacity Template'!C90),0,IF('Capacity Template'!C90&lt;0,0,1)))*IF(ISBLANK('Capacity Template'!D90),0,IF(ISTEXT('Capacity Template'!D90),0,IF('Capacity Template'!D90&lt;0,0,1)))</f>
        <v>1</v>
      </c>
      <c r="C70" s="59" t="str">
        <f>IF(B70=1,"Yes","No")</f>
        <v>Yes</v>
      </c>
    </row>
    <row r="71" spans="1:3" x14ac:dyDescent="0.25">
      <c r="A71" s="62" t="s">
        <v>38</v>
      </c>
      <c r="B71" s="10">
        <f>IF(ISBLANK('Capacity Template'!C92),0,IF(ISTEXT('Capacity Template'!C92),0,IF('Capacity Template'!C92&lt;0,0,1)))*IF(ISBLANK('Capacity Template'!D92),0,IF(ISTEXT('Capacity Template'!D92),0,IF('Capacity Template'!D92&lt;0,0,1)))</f>
        <v>1</v>
      </c>
      <c r="C71" s="18" t="str">
        <f>IF(B71=1,"Yes","No")</f>
        <v>Yes</v>
      </c>
    </row>
    <row r="72" spans="1:3" x14ac:dyDescent="0.25">
      <c r="A72" s="54"/>
      <c r="B72" s="12"/>
      <c r="C72" s="55"/>
    </row>
    <row r="73" spans="1:3" x14ac:dyDescent="0.25">
      <c r="A73" s="64" t="s">
        <v>42</v>
      </c>
      <c r="B73" s="22">
        <f>IF(PRODUCT(B26:B27,B31:B39,B41:B49,B53:B61,B63:B71)&gt;0,1,0)</f>
        <v>1</v>
      </c>
      <c r="C73" s="65" t="str">
        <f>IF(B73=1,"Yes","No")</f>
        <v>Yes</v>
      </c>
    </row>
    <row r="74" spans="1:3" x14ac:dyDescent="0.25">
      <c r="A74" s="54"/>
      <c r="B74" s="12"/>
      <c r="C74" s="54"/>
    </row>
    <row r="89" spans="48:48" x14ac:dyDescent="0.25">
      <c r="AV89" s="15" t="s">
        <v>43</v>
      </c>
    </row>
  </sheetData>
  <sheetProtection algorithmName="SHA-512" hashValue="0qi/Y6nmTdr54FOi82/VnVGVQ/WlWOTFx64VuutKCnenhpBdBi+/S8W0ZFewYvdCe0Y1Sind0sbwsw35NI4vDQ==" saltValue="zYIt/E4uyMbyZXtZsndufA==" spinCount="100000" sheet="1" objects="1" scenarios="1" selectLockedCells="1"/>
  <conditionalFormatting sqref="C26:C50 C53:C71">
    <cfRule type="cellIs" dxfId="3" priority="7" operator="equal">
      <formula>"Yes"</formula>
    </cfRule>
    <cfRule type="cellIs" dxfId="2" priority="8" operator="equal">
      <formula>"No"</formula>
    </cfRule>
  </conditionalFormatting>
  <conditionalFormatting sqref="C73">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370C-F3CA-4B74-A12B-10AEA1BD01A3}">
  <sheetPr codeName="Sheet2">
    <tabColor theme="7"/>
    <pageSetUpPr fitToPage="1"/>
  </sheetPr>
  <dimension ref="A1:AF94"/>
  <sheetViews>
    <sheetView showGridLines="0" tabSelected="1" zoomScale="70" zoomScaleNormal="70" workbookViewId="0">
      <selection activeCell="C86" sqref="C86"/>
    </sheetView>
  </sheetViews>
  <sheetFormatPr defaultRowHeight="15" x14ac:dyDescent="0.25"/>
  <cols>
    <col min="1" max="1" width="105.42578125" customWidth="1"/>
    <col min="2" max="2" width="75.7109375" bestFit="1" customWidth="1"/>
    <col min="3" max="3" width="20.5703125" customWidth="1"/>
    <col min="4" max="4" width="18.28515625" customWidth="1"/>
    <col min="5" max="5" width="47.5703125" customWidth="1"/>
    <col min="6" max="6" width="51" customWidth="1"/>
    <col min="7" max="7" width="16.28515625" customWidth="1"/>
    <col min="8" max="8" width="16" customWidth="1"/>
    <col min="9" max="10" width="16.28515625" customWidth="1"/>
    <col min="11" max="11" width="59.5703125" customWidth="1"/>
    <col min="13" max="13" width="16.7109375" customWidth="1"/>
  </cols>
  <sheetData>
    <row r="1" spans="1:32" ht="15.75" x14ac:dyDescent="0.25">
      <c r="A1" s="32" t="s">
        <v>0</v>
      </c>
      <c r="B1" s="33"/>
      <c r="C1" s="33"/>
      <c r="D1" s="24"/>
      <c r="E1" s="24"/>
      <c r="F1" s="24"/>
      <c r="G1" s="24"/>
      <c r="H1" s="24"/>
      <c r="I1" s="24"/>
      <c r="J1" s="24"/>
      <c r="K1" s="24"/>
      <c r="L1" s="25"/>
      <c r="M1" s="25"/>
      <c r="N1" s="25"/>
      <c r="O1" s="25"/>
      <c r="P1" s="25"/>
      <c r="Q1" s="25"/>
      <c r="R1" s="25"/>
      <c r="S1" s="25"/>
      <c r="T1" s="25"/>
      <c r="U1" s="25"/>
      <c r="V1" s="25"/>
      <c r="W1" s="25"/>
      <c r="X1" s="25"/>
      <c r="Y1" s="25"/>
      <c r="Z1" s="25"/>
      <c r="AA1" s="25"/>
      <c r="AB1" s="25"/>
      <c r="AC1" s="25"/>
      <c r="AD1" s="25"/>
      <c r="AE1" s="25"/>
      <c r="AF1" s="25"/>
    </row>
    <row r="2" spans="1:32" x14ac:dyDescent="0.25">
      <c r="A2" s="3"/>
      <c r="B2" s="3"/>
      <c r="C2" s="3"/>
      <c r="D2" s="3"/>
      <c r="E2" s="3"/>
      <c r="F2" s="3"/>
      <c r="G2" s="3"/>
      <c r="H2" s="3"/>
      <c r="I2" s="3"/>
      <c r="J2" s="3"/>
      <c r="K2" s="3"/>
    </row>
    <row r="3" spans="1:32" ht="15.75" x14ac:dyDescent="0.25">
      <c r="A3" s="45" t="s">
        <v>44</v>
      </c>
      <c r="B3" s="3"/>
      <c r="C3" s="3"/>
      <c r="D3" s="3"/>
      <c r="E3" s="3"/>
      <c r="F3" s="3"/>
      <c r="G3" s="3"/>
      <c r="H3" s="3"/>
      <c r="I3" s="3"/>
      <c r="J3" s="3"/>
      <c r="K3" s="3"/>
    </row>
    <row r="4" spans="1:32" ht="106.5" x14ac:dyDescent="0.25">
      <c r="A4" s="39" t="s">
        <v>45</v>
      </c>
      <c r="B4" s="3"/>
      <c r="C4" s="3"/>
      <c r="D4" s="3"/>
      <c r="E4" s="3"/>
      <c r="F4" s="3"/>
      <c r="G4" s="3"/>
      <c r="H4" s="3"/>
      <c r="I4" s="3"/>
      <c r="J4" s="3"/>
      <c r="K4" s="3"/>
    </row>
    <row r="5" spans="1:32" ht="15.75" x14ac:dyDescent="0.25">
      <c r="A5" s="40" t="s">
        <v>46</v>
      </c>
      <c r="B5" s="3"/>
      <c r="C5" s="3"/>
      <c r="D5" s="3"/>
      <c r="E5" s="3"/>
      <c r="F5" s="3"/>
      <c r="G5" s="3"/>
      <c r="H5" s="3"/>
      <c r="I5" s="3"/>
      <c r="J5" s="3"/>
      <c r="K5" s="3"/>
    </row>
    <row r="6" spans="1:32" ht="15.75" x14ac:dyDescent="0.25">
      <c r="A6" s="40" t="s">
        <v>47</v>
      </c>
      <c r="B6" s="3"/>
      <c r="C6" s="3"/>
      <c r="D6" s="3"/>
      <c r="E6" s="3"/>
      <c r="F6" s="3"/>
      <c r="G6" s="3"/>
      <c r="H6" s="3"/>
      <c r="I6" s="3"/>
      <c r="J6" s="3"/>
      <c r="K6" s="3"/>
    </row>
    <row r="7" spans="1:32" ht="15.75" x14ac:dyDescent="0.25">
      <c r="A7" s="40" t="s">
        <v>48</v>
      </c>
      <c r="B7" s="3"/>
      <c r="C7" s="3"/>
      <c r="D7" s="3"/>
      <c r="E7" s="3"/>
      <c r="F7" s="3"/>
      <c r="G7" s="3"/>
      <c r="H7" s="3"/>
      <c r="I7" s="3"/>
      <c r="J7" s="3"/>
      <c r="K7" s="3"/>
    </row>
    <row r="8" spans="1:32" ht="15.75" x14ac:dyDescent="0.25">
      <c r="A8" s="40" t="s">
        <v>49</v>
      </c>
      <c r="B8" s="3"/>
      <c r="C8" s="3"/>
      <c r="D8" s="3"/>
      <c r="E8" s="3"/>
      <c r="F8" s="3"/>
      <c r="G8" s="3"/>
      <c r="H8" s="3"/>
      <c r="I8" s="3"/>
      <c r="J8" s="3"/>
      <c r="K8" s="3"/>
    </row>
    <row r="9" spans="1:32" ht="15.75" x14ac:dyDescent="0.25">
      <c r="A9" s="40" t="s">
        <v>50</v>
      </c>
      <c r="B9" s="3"/>
      <c r="C9" s="3"/>
      <c r="D9" s="3"/>
      <c r="E9" s="3"/>
      <c r="F9" s="3"/>
      <c r="G9" s="3"/>
      <c r="H9" s="3"/>
      <c r="I9" s="3"/>
      <c r="J9" s="3"/>
      <c r="K9" s="3"/>
    </row>
    <row r="10" spans="1:32" ht="15.75" x14ac:dyDescent="0.25">
      <c r="A10" s="40" t="s">
        <v>51</v>
      </c>
      <c r="B10" s="3"/>
      <c r="C10" s="3"/>
      <c r="D10" s="3"/>
      <c r="E10" s="3"/>
      <c r="F10" s="3"/>
      <c r="G10" s="3"/>
      <c r="H10" s="3"/>
      <c r="I10" s="3"/>
      <c r="J10" s="3"/>
      <c r="K10" s="3"/>
    </row>
    <row r="11" spans="1:32" ht="15.75" x14ac:dyDescent="0.25">
      <c r="A11" s="40" t="s">
        <v>52</v>
      </c>
      <c r="B11" s="3"/>
      <c r="C11" s="3"/>
      <c r="D11" s="3"/>
      <c r="E11" s="3"/>
      <c r="F11" s="3"/>
      <c r="G11" s="3"/>
      <c r="H11" s="3"/>
      <c r="I11" s="3"/>
      <c r="J11" s="3"/>
      <c r="K11" s="3"/>
    </row>
    <row r="12" spans="1:32" ht="15.75" x14ac:dyDescent="0.25">
      <c r="A12" s="40" t="s">
        <v>53</v>
      </c>
      <c r="B12" s="3"/>
      <c r="C12" s="3"/>
      <c r="D12" s="3"/>
      <c r="E12" s="3"/>
      <c r="F12" s="3"/>
      <c r="G12" s="3"/>
      <c r="H12" s="3"/>
      <c r="I12" s="3"/>
      <c r="J12" s="3"/>
      <c r="K12" s="3"/>
    </row>
    <row r="13" spans="1:32" ht="15.75" x14ac:dyDescent="0.25">
      <c r="A13" s="40" t="s">
        <v>54</v>
      </c>
      <c r="B13" s="3"/>
      <c r="C13" s="3"/>
      <c r="D13" s="3"/>
      <c r="E13" s="3"/>
      <c r="F13" s="3"/>
      <c r="G13" s="3"/>
      <c r="H13" s="3"/>
      <c r="I13" s="3"/>
      <c r="J13" s="3"/>
      <c r="K13" s="3"/>
    </row>
    <row r="14" spans="1:32" ht="15.75" x14ac:dyDescent="0.25">
      <c r="A14" s="40"/>
      <c r="B14" s="3"/>
      <c r="C14" s="3"/>
      <c r="D14" s="3"/>
      <c r="E14" s="3"/>
      <c r="F14" s="3"/>
      <c r="G14" s="3"/>
      <c r="H14" s="3"/>
      <c r="I14" s="3"/>
      <c r="J14" s="3"/>
      <c r="K14" s="3"/>
    </row>
    <row r="15" spans="1:32" ht="151.5" x14ac:dyDescent="0.25">
      <c r="A15" s="34" t="s">
        <v>55</v>
      </c>
      <c r="B15" s="3"/>
      <c r="C15" s="3"/>
      <c r="D15" s="3"/>
      <c r="E15" s="3"/>
      <c r="F15" s="3"/>
      <c r="G15" s="3"/>
      <c r="H15" s="3"/>
      <c r="I15" s="3"/>
      <c r="J15" s="3"/>
      <c r="K15" s="3"/>
    </row>
    <row r="16" spans="1:32" ht="16.5" customHeight="1" x14ac:dyDescent="0.25">
      <c r="A16" s="34"/>
      <c r="B16" s="3"/>
      <c r="C16" s="3"/>
      <c r="D16" s="3"/>
      <c r="E16" s="3"/>
      <c r="F16" s="3"/>
      <c r="G16" s="3"/>
      <c r="H16" s="3"/>
      <c r="I16" s="3"/>
      <c r="J16" s="3"/>
      <c r="K16" s="3"/>
    </row>
    <row r="17" spans="1:11" ht="15.75" x14ac:dyDescent="0.25">
      <c r="A17" s="35" t="s">
        <v>56</v>
      </c>
      <c r="B17" s="3"/>
      <c r="C17" s="3"/>
      <c r="D17" s="3"/>
      <c r="E17" s="3"/>
      <c r="F17" s="3"/>
      <c r="G17" s="3"/>
      <c r="H17" s="3"/>
      <c r="I17" s="3"/>
      <c r="J17" s="3"/>
      <c r="K17" s="3"/>
    </row>
    <row r="18" spans="1:11" ht="15.75" x14ac:dyDescent="0.25">
      <c r="A18" s="35"/>
      <c r="B18" s="3"/>
      <c r="C18" s="3"/>
      <c r="D18" s="3"/>
      <c r="E18" s="3"/>
      <c r="F18" s="3"/>
      <c r="G18" s="3"/>
      <c r="H18" s="3"/>
      <c r="I18" s="3"/>
      <c r="J18" s="3"/>
      <c r="K18" s="3"/>
    </row>
    <row r="19" spans="1:11" ht="15.75" x14ac:dyDescent="0.25">
      <c r="A19" s="37" t="s">
        <v>57</v>
      </c>
      <c r="B19" s="3"/>
      <c r="C19" s="3"/>
      <c r="D19" s="3"/>
      <c r="E19" s="3"/>
      <c r="F19" s="3"/>
      <c r="G19" s="3"/>
      <c r="H19" s="3"/>
      <c r="I19" s="3"/>
      <c r="J19" s="3"/>
      <c r="K19" s="3"/>
    </row>
    <row r="20" spans="1:11" ht="15.75" x14ac:dyDescent="0.25">
      <c r="A20" s="35" t="s">
        <v>58</v>
      </c>
      <c r="B20" s="3"/>
      <c r="C20" s="3"/>
      <c r="D20" s="3"/>
      <c r="E20" s="3"/>
      <c r="F20" s="3"/>
      <c r="G20" s="3"/>
      <c r="H20" s="3"/>
      <c r="I20" s="3"/>
      <c r="J20" s="3"/>
      <c r="K20" s="3"/>
    </row>
    <row r="21" spans="1:11" ht="120.75" x14ac:dyDescent="0.25">
      <c r="A21" s="34" t="s">
        <v>59</v>
      </c>
      <c r="B21" s="3"/>
      <c r="C21" s="3"/>
      <c r="D21" s="3"/>
      <c r="E21" s="3"/>
      <c r="F21" s="3"/>
      <c r="G21" s="3"/>
      <c r="H21" s="3"/>
      <c r="I21" s="3"/>
      <c r="J21" s="3"/>
      <c r="K21" s="3"/>
    </row>
    <row r="22" spans="1:11" ht="60.75" x14ac:dyDescent="0.25">
      <c r="A22" s="34" t="s">
        <v>60</v>
      </c>
      <c r="B22" s="3"/>
      <c r="C22" s="3"/>
      <c r="D22" s="3"/>
      <c r="E22" s="3"/>
      <c r="F22" s="3"/>
      <c r="G22" s="3"/>
      <c r="H22" s="3"/>
      <c r="I22" s="3"/>
      <c r="J22" s="3"/>
      <c r="K22" s="3"/>
    </row>
    <row r="23" spans="1:11" ht="15.75" x14ac:dyDescent="0.25">
      <c r="A23" s="34"/>
      <c r="B23" s="3"/>
      <c r="C23" s="3"/>
      <c r="D23" s="3"/>
      <c r="E23" s="3"/>
      <c r="F23" s="3"/>
      <c r="G23" s="3"/>
      <c r="H23" s="3"/>
      <c r="I23" s="3"/>
      <c r="J23" s="3"/>
      <c r="K23" s="3"/>
    </row>
    <row r="24" spans="1:11" ht="106.5" x14ac:dyDescent="0.25">
      <c r="A24" s="36" t="s">
        <v>61</v>
      </c>
      <c r="B24" s="3"/>
      <c r="C24" s="3"/>
      <c r="D24" s="3"/>
      <c r="E24" s="3"/>
      <c r="F24" s="3"/>
      <c r="G24" s="3"/>
      <c r="H24" s="3"/>
      <c r="I24" s="3"/>
      <c r="J24" s="3"/>
      <c r="K24" s="3"/>
    </row>
    <row r="25" spans="1:11" ht="15.75" x14ac:dyDescent="0.25">
      <c r="A25" s="36" t="s">
        <v>62</v>
      </c>
      <c r="B25" s="3"/>
      <c r="C25" s="3"/>
      <c r="D25" s="3"/>
      <c r="E25" s="3"/>
      <c r="F25" s="3"/>
      <c r="G25" s="3"/>
      <c r="H25" s="3"/>
      <c r="I25" s="3"/>
      <c r="J25" s="3"/>
      <c r="K25" s="3"/>
    </row>
    <row r="26" spans="1:11" ht="30.75" x14ac:dyDescent="0.25">
      <c r="A26" s="36" t="s">
        <v>63</v>
      </c>
      <c r="B26" s="3"/>
      <c r="C26" s="3"/>
      <c r="D26" s="3"/>
      <c r="E26" s="3"/>
      <c r="F26" s="3"/>
      <c r="G26" s="3"/>
      <c r="H26" s="3"/>
      <c r="I26" s="3"/>
      <c r="J26" s="3"/>
      <c r="K26" s="3"/>
    </row>
    <row r="27" spans="1:11" ht="17.649999999999999" customHeight="1" x14ac:dyDescent="0.25">
      <c r="A27" s="34"/>
      <c r="B27" s="3"/>
      <c r="C27" s="3"/>
      <c r="D27" s="3"/>
      <c r="E27" s="3"/>
      <c r="F27" s="3"/>
      <c r="G27" s="3"/>
      <c r="H27" s="3"/>
      <c r="I27" s="3"/>
      <c r="J27" s="3"/>
      <c r="K27" s="3"/>
    </row>
    <row r="28" spans="1:11" ht="15.75" x14ac:dyDescent="0.25">
      <c r="A28" s="37" t="s">
        <v>64</v>
      </c>
      <c r="B28" s="3"/>
      <c r="C28" s="3"/>
      <c r="D28" s="3"/>
      <c r="E28" s="3"/>
      <c r="F28" s="3"/>
      <c r="G28" s="3"/>
      <c r="H28" s="3"/>
      <c r="I28" s="3"/>
      <c r="J28" s="3"/>
      <c r="K28" s="3"/>
    </row>
    <row r="29" spans="1:11" ht="180.75" x14ac:dyDescent="0.25">
      <c r="A29" s="34" t="s">
        <v>65</v>
      </c>
      <c r="B29" s="3"/>
      <c r="C29" s="3"/>
      <c r="D29" s="3"/>
      <c r="E29" s="3"/>
      <c r="F29" s="3"/>
      <c r="G29" s="3"/>
      <c r="H29" s="3"/>
      <c r="I29" s="3"/>
      <c r="J29" s="3"/>
      <c r="K29" s="3"/>
    </row>
    <row r="30" spans="1:11" ht="15.75" x14ac:dyDescent="0.25">
      <c r="A30" s="34"/>
      <c r="B30" s="3"/>
      <c r="C30" s="3"/>
      <c r="D30" s="3"/>
      <c r="E30" s="3"/>
      <c r="F30" s="3"/>
      <c r="G30" s="3"/>
      <c r="H30" s="3"/>
      <c r="I30" s="3"/>
      <c r="J30" s="3"/>
      <c r="K30" s="3"/>
    </row>
    <row r="31" spans="1:11" ht="15.75" x14ac:dyDescent="0.25">
      <c r="A31" s="37" t="s">
        <v>66</v>
      </c>
      <c r="B31" s="3"/>
      <c r="C31" s="3"/>
      <c r="D31" s="3"/>
      <c r="E31" s="3"/>
      <c r="F31" s="3"/>
      <c r="G31" s="3"/>
      <c r="H31" s="3"/>
      <c r="I31" s="3"/>
      <c r="J31" s="3"/>
      <c r="K31" s="3"/>
    </row>
    <row r="32" spans="1:11" ht="15.75" x14ac:dyDescent="0.25">
      <c r="A32" s="35" t="s">
        <v>67</v>
      </c>
      <c r="B32" s="3"/>
      <c r="C32" s="3"/>
      <c r="D32" s="3"/>
      <c r="E32" s="3"/>
      <c r="F32" s="3"/>
      <c r="G32" s="3"/>
      <c r="H32" s="3"/>
      <c r="I32" s="3"/>
      <c r="J32" s="3"/>
      <c r="K32" s="3"/>
    </row>
    <row r="33" spans="1:11" ht="150.75" x14ac:dyDescent="0.25">
      <c r="A33" s="34" t="s">
        <v>68</v>
      </c>
      <c r="B33" s="3"/>
      <c r="C33" s="3"/>
      <c r="D33" s="3"/>
      <c r="E33" s="3"/>
      <c r="F33" s="3"/>
      <c r="G33" s="3"/>
      <c r="H33" s="3"/>
      <c r="I33" s="3"/>
      <c r="J33" s="3"/>
      <c r="K33" s="3"/>
    </row>
    <row r="34" spans="1:11" ht="221.65" customHeight="1" x14ac:dyDescent="0.25">
      <c r="A34" s="34" t="s">
        <v>69</v>
      </c>
      <c r="B34" s="3"/>
      <c r="C34" s="3"/>
      <c r="D34" s="3"/>
      <c r="E34" s="3"/>
      <c r="F34" s="3"/>
      <c r="G34" s="3"/>
      <c r="H34" s="3"/>
      <c r="I34" s="3"/>
      <c r="J34" s="3"/>
      <c r="K34" s="3"/>
    </row>
    <row r="35" spans="1:11" ht="225.75" x14ac:dyDescent="0.25">
      <c r="A35" s="34" t="s">
        <v>70</v>
      </c>
      <c r="B35" s="3"/>
      <c r="C35" s="3"/>
      <c r="D35" s="3"/>
      <c r="E35" s="3"/>
      <c r="F35" s="3"/>
      <c r="G35" s="3"/>
      <c r="H35" s="3"/>
      <c r="I35" s="3"/>
      <c r="J35" s="3"/>
      <c r="K35" s="3"/>
    </row>
    <row r="36" spans="1:11" ht="30.75" x14ac:dyDescent="0.25">
      <c r="A36" s="38" t="s">
        <v>71</v>
      </c>
      <c r="B36" s="3"/>
      <c r="C36" s="3"/>
      <c r="D36" s="3"/>
      <c r="E36" s="3"/>
      <c r="F36" s="3"/>
      <c r="G36" s="3"/>
      <c r="H36" s="3"/>
      <c r="I36" s="3"/>
      <c r="J36" s="3"/>
      <c r="K36" s="3"/>
    </row>
    <row r="37" spans="1:11" x14ac:dyDescent="0.25">
      <c r="A37" s="3"/>
      <c r="B37" s="3"/>
      <c r="C37" s="3"/>
      <c r="D37" s="3"/>
      <c r="E37" s="3"/>
      <c r="F37" s="3"/>
      <c r="G37" s="3"/>
      <c r="H37" s="3"/>
      <c r="I37" s="3"/>
      <c r="J37" s="3"/>
      <c r="K37" s="3"/>
    </row>
    <row r="38" spans="1:11" x14ac:dyDescent="0.25">
      <c r="A38" s="3"/>
      <c r="B38" s="3"/>
      <c r="C38" s="3"/>
      <c r="D38" s="3"/>
      <c r="E38" s="3"/>
      <c r="F38" s="3"/>
      <c r="G38" s="3"/>
      <c r="H38" s="3"/>
      <c r="I38" s="3"/>
      <c r="J38" s="3"/>
      <c r="K38" s="3"/>
    </row>
    <row r="39" spans="1:11" x14ac:dyDescent="0.25">
      <c r="A39" s="3"/>
      <c r="B39" s="3"/>
      <c r="C39" s="3"/>
      <c r="D39" s="3"/>
      <c r="E39" s="3"/>
      <c r="F39" s="3"/>
      <c r="G39" s="3"/>
      <c r="H39" s="3"/>
      <c r="I39" s="3"/>
      <c r="J39" s="3"/>
      <c r="K39" s="3"/>
    </row>
    <row r="40" spans="1:11" ht="15.75" x14ac:dyDescent="0.25">
      <c r="A40" s="4" t="s">
        <v>72</v>
      </c>
      <c r="B40" s="3"/>
      <c r="C40" s="3"/>
      <c r="D40" s="3"/>
      <c r="E40" s="3"/>
      <c r="F40" s="3"/>
      <c r="G40" s="3"/>
      <c r="H40" s="3"/>
      <c r="I40" s="3"/>
      <c r="J40" s="3"/>
      <c r="K40" s="3"/>
    </row>
    <row r="41" spans="1:11" ht="15.75" x14ac:dyDescent="0.25">
      <c r="A41" s="5" t="s">
        <v>73</v>
      </c>
      <c r="B41" s="5" t="s">
        <v>74</v>
      </c>
      <c r="C41" s="3"/>
      <c r="D41" s="3"/>
      <c r="E41" s="3"/>
      <c r="F41" s="3"/>
      <c r="G41" s="3"/>
      <c r="H41" s="3"/>
      <c r="I41" s="3"/>
      <c r="J41" s="3"/>
      <c r="K41" s="3"/>
    </row>
    <row r="42" spans="1:11" ht="15.75" x14ac:dyDescent="0.25">
      <c r="A42" s="6" t="s">
        <v>75</v>
      </c>
      <c r="B42" s="26" t="s">
        <v>76</v>
      </c>
      <c r="C42" s="3"/>
      <c r="D42" s="3"/>
      <c r="E42" s="3"/>
      <c r="F42" s="3"/>
      <c r="G42" s="3"/>
      <c r="H42" s="3"/>
      <c r="I42" s="3"/>
      <c r="J42" s="3"/>
      <c r="K42" s="3"/>
    </row>
    <row r="43" spans="1:11" x14ac:dyDescent="0.25">
      <c r="A43" s="3"/>
      <c r="B43" s="3"/>
      <c r="C43" s="3"/>
      <c r="D43" s="3"/>
      <c r="E43" s="3"/>
      <c r="F43" s="3"/>
      <c r="G43" s="3"/>
      <c r="H43" s="3"/>
      <c r="I43" s="3"/>
      <c r="J43" s="3"/>
      <c r="K43" s="3"/>
    </row>
    <row r="44" spans="1:11" x14ac:dyDescent="0.25">
      <c r="A44" s="3"/>
      <c r="B44" s="3"/>
      <c r="C44" s="3"/>
      <c r="D44" s="3"/>
      <c r="E44" s="3"/>
      <c r="F44" s="3"/>
      <c r="G44" s="3"/>
      <c r="H44" s="3"/>
      <c r="I44" s="3"/>
      <c r="J44" s="3"/>
      <c r="K44" s="3"/>
    </row>
    <row r="45" spans="1:11" ht="15.75" x14ac:dyDescent="0.25">
      <c r="A45" s="4" t="s">
        <v>77</v>
      </c>
      <c r="B45" s="3"/>
      <c r="C45" s="3"/>
      <c r="D45" s="3"/>
      <c r="E45" s="3"/>
      <c r="F45" s="3"/>
      <c r="G45" s="3"/>
      <c r="H45" s="3"/>
      <c r="I45" s="3"/>
      <c r="J45" s="3"/>
      <c r="K45" s="3"/>
    </row>
    <row r="46" spans="1:11" ht="15.75" x14ac:dyDescent="0.25">
      <c r="A46" s="5" t="s">
        <v>73</v>
      </c>
      <c r="B46" s="5" t="s">
        <v>74</v>
      </c>
      <c r="C46" s="3"/>
      <c r="D46" s="3"/>
      <c r="E46" s="3"/>
      <c r="F46" s="3"/>
      <c r="G46" s="3"/>
      <c r="H46" s="3"/>
      <c r="I46" s="3"/>
      <c r="J46" s="3"/>
      <c r="K46" s="3"/>
    </row>
    <row r="47" spans="1:11" ht="15.75" x14ac:dyDescent="0.25">
      <c r="A47" s="6" t="s">
        <v>78</v>
      </c>
      <c r="B47" s="27" t="s">
        <v>79</v>
      </c>
      <c r="C47" s="3"/>
      <c r="D47" s="3"/>
      <c r="E47" s="3"/>
      <c r="F47" s="3"/>
      <c r="G47" s="3"/>
      <c r="H47" s="3"/>
      <c r="I47" s="3"/>
      <c r="J47" s="3"/>
      <c r="K47" s="3"/>
    </row>
    <row r="48" spans="1:11" ht="15.75" x14ac:dyDescent="0.25">
      <c r="A48" s="7" t="s">
        <v>80</v>
      </c>
      <c r="B48" s="48" t="s">
        <v>81</v>
      </c>
      <c r="C48" s="3"/>
      <c r="D48" s="3"/>
      <c r="E48" s="3"/>
      <c r="F48" s="3"/>
      <c r="G48" s="3"/>
      <c r="H48" s="3"/>
      <c r="I48" s="3"/>
      <c r="J48" s="3"/>
      <c r="K48" s="3"/>
    </row>
    <row r="49" spans="1:11" x14ac:dyDescent="0.25">
      <c r="A49" s="3"/>
      <c r="B49" s="3"/>
      <c r="C49" s="3"/>
      <c r="D49" s="3"/>
      <c r="E49" s="3"/>
      <c r="F49" s="3"/>
      <c r="G49" s="3"/>
      <c r="H49" s="3"/>
      <c r="I49" s="3"/>
      <c r="J49" s="3"/>
      <c r="K49" s="3"/>
    </row>
    <row r="50" spans="1:11" x14ac:dyDescent="0.25">
      <c r="A50" s="3"/>
      <c r="B50" s="3"/>
      <c r="C50" s="3"/>
      <c r="D50" s="3"/>
      <c r="E50" s="3"/>
      <c r="F50" s="3"/>
      <c r="G50" s="3"/>
      <c r="H50" s="3"/>
      <c r="I50" s="3"/>
      <c r="J50" s="3"/>
      <c r="K50" s="3"/>
    </row>
    <row r="51" spans="1:11" x14ac:dyDescent="0.25">
      <c r="A51" s="3"/>
      <c r="B51" s="3"/>
      <c r="C51" s="3"/>
      <c r="D51" s="3"/>
      <c r="E51" s="3"/>
      <c r="F51" s="3"/>
      <c r="G51" s="3"/>
      <c r="H51" s="3"/>
      <c r="I51" s="3"/>
      <c r="J51" s="3"/>
      <c r="K51" s="3"/>
    </row>
    <row r="53" spans="1:11" ht="68.25" customHeight="1" x14ac:dyDescent="0.25">
      <c r="A53" s="71" t="s">
        <v>82</v>
      </c>
      <c r="B53" s="72" t="s">
        <v>83</v>
      </c>
      <c r="C53" s="73" t="s">
        <v>84</v>
      </c>
      <c r="D53" s="67" t="s">
        <v>85</v>
      </c>
      <c r="E53" s="69" t="s">
        <v>86</v>
      </c>
      <c r="F53" s="67" t="s">
        <v>87</v>
      </c>
      <c r="G53" s="8"/>
    </row>
    <row r="54" spans="1:11" x14ac:dyDescent="0.25">
      <c r="A54" s="77" t="s">
        <v>88</v>
      </c>
      <c r="B54" s="41" t="s">
        <v>89</v>
      </c>
      <c r="C54" s="28">
        <v>96</v>
      </c>
      <c r="D54" s="28">
        <v>77</v>
      </c>
      <c r="E54" s="28">
        <v>60</v>
      </c>
      <c r="F54" s="29" t="s">
        <v>90</v>
      </c>
    </row>
    <row r="55" spans="1:11" ht="30" x14ac:dyDescent="0.25">
      <c r="A55" s="78"/>
      <c r="B55" s="42" t="s">
        <v>91</v>
      </c>
      <c r="C55" s="28">
        <v>97</v>
      </c>
      <c r="D55" s="28">
        <v>79</v>
      </c>
      <c r="E55" s="28">
        <v>60</v>
      </c>
      <c r="F55" s="29" t="s">
        <v>92</v>
      </c>
    </row>
    <row r="56" spans="1:11" x14ac:dyDescent="0.25">
      <c r="A56" s="79" t="s">
        <v>93</v>
      </c>
      <c r="B56" s="42" t="s">
        <v>89</v>
      </c>
      <c r="C56" s="28">
        <v>19</v>
      </c>
      <c r="D56" s="28">
        <v>16</v>
      </c>
      <c r="E56" s="28">
        <v>10</v>
      </c>
      <c r="F56" s="29"/>
    </row>
    <row r="57" spans="1:11" x14ac:dyDescent="0.25">
      <c r="A57" s="80"/>
      <c r="B57" s="42" t="s">
        <v>91</v>
      </c>
      <c r="C57" s="28">
        <v>19</v>
      </c>
      <c r="D57" s="28">
        <v>16</v>
      </c>
      <c r="E57" s="28">
        <v>10</v>
      </c>
      <c r="F57" s="29"/>
    </row>
    <row r="58" spans="1:11" x14ac:dyDescent="0.25">
      <c r="A58" s="79" t="s">
        <v>94</v>
      </c>
      <c r="B58" s="42" t="s">
        <v>89</v>
      </c>
      <c r="C58" s="28">
        <v>1123</v>
      </c>
      <c r="D58" s="28">
        <v>1158</v>
      </c>
      <c r="E58" s="28">
        <v>1200</v>
      </c>
      <c r="F58" s="29" t="s">
        <v>95</v>
      </c>
    </row>
    <row r="59" spans="1:11" x14ac:dyDescent="0.25">
      <c r="A59" s="80"/>
      <c r="B59" s="42" t="s">
        <v>91</v>
      </c>
      <c r="C59" s="28">
        <v>1166</v>
      </c>
      <c r="D59" s="28">
        <v>1207</v>
      </c>
      <c r="E59" s="28">
        <v>1200</v>
      </c>
      <c r="F59" s="29"/>
    </row>
    <row r="60" spans="1:11" x14ac:dyDescent="0.25">
      <c r="A60" s="79" t="s">
        <v>96</v>
      </c>
      <c r="B60" s="42" t="s">
        <v>89</v>
      </c>
      <c r="C60" s="28">
        <v>131</v>
      </c>
      <c r="D60" s="28">
        <v>138</v>
      </c>
      <c r="E60" s="28">
        <v>75</v>
      </c>
      <c r="F60" s="29" t="s">
        <v>97</v>
      </c>
    </row>
    <row r="61" spans="1:11" x14ac:dyDescent="0.25">
      <c r="A61" s="80"/>
      <c r="B61" s="42" t="s">
        <v>91</v>
      </c>
      <c r="C61" s="28">
        <v>148</v>
      </c>
      <c r="D61" s="28">
        <v>151</v>
      </c>
      <c r="E61" s="28">
        <v>75</v>
      </c>
      <c r="F61" s="29"/>
    </row>
    <row r="62" spans="1:11" x14ac:dyDescent="0.25">
      <c r="A62" s="77" t="s">
        <v>98</v>
      </c>
      <c r="B62" s="42" t="s">
        <v>89</v>
      </c>
      <c r="C62" s="28">
        <v>1115</v>
      </c>
      <c r="D62" s="28">
        <v>1207</v>
      </c>
      <c r="E62" s="28">
        <v>1279</v>
      </c>
      <c r="F62" s="29" t="s">
        <v>99</v>
      </c>
    </row>
    <row r="63" spans="1:11" x14ac:dyDescent="0.25">
      <c r="A63" s="78"/>
      <c r="B63" s="42" t="s">
        <v>100</v>
      </c>
      <c r="C63" s="28">
        <v>434805</v>
      </c>
      <c r="D63" s="28">
        <v>474964</v>
      </c>
      <c r="E63" s="28">
        <v>488211</v>
      </c>
      <c r="F63" s="29"/>
    </row>
    <row r="64" spans="1:11" x14ac:dyDescent="0.25">
      <c r="A64" s="77" t="s">
        <v>101</v>
      </c>
      <c r="B64" s="42" t="s">
        <v>89</v>
      </c>
      <c r="C64" s="28">
        <v>210</v>
      </c>
      <c r="D64" s="28">
        <v>228</v>
      </c>
      <c r="E64" s="28">
        <v>246</v>
      </c>
      <c r="F64" s="29" t="s">
        <v>102</v>
      </c>
    </row>
    <row r="65" spans="1:9" x14ac:dyDescent="0.25">
      <c r="A65" s="78"/>
      <c r="B65" s="42" t="s">
        <v>100</v>
      </c>
      <c r="C65" s="28">
        <v>101991</v>
      </c>
      <c r="D65" s="28">
        <v>111411</v>
      </c>
      <c r="E65" s="28">
        <v>114518</v>
      </c>
      <c r="F65" s="29"/>
    </row>
    <row r="66" spans="1:9" ht="30" x14ac:dyDescent="0.25">
      <c r="A66" s="77" t="s">
        <v>103</v>
      </c>
      <c r="B66" s="42" t="s">
        <v>89</v>
      </c>
      <c r="C66" s="28">
        <v>33</v>
      </c>
      <c r="D66" s="28">
        <v>34</v>
      </c>
      <c r="E66" s="28">
        <v>36</v>
      </c>
      <c r="F66" s="29" t="s">
        <v>104</v>
      </c>
    </row>
    <row r="67" spans="1:9" ht="30" x14ac:dyDescent="0.25">
      <c r="A67" s="78"/>
      <c r="B67" s="42" t="s">
        <v>105</v>
      </c>
      <c r="C67" s="28">
        <v>63</v>
      </c>
      <c r="D67" s="28">
        <v>63</v>
      </c>
      <c r="E67" s="28">
        <v>63</v>
      </c>
      <c r="F67" s="29" t="s">
        <v>106</v>
      </c>
    </row>
    <row r="68" spans="1:9" ht="30" x14ac:dyDescent="0.25">
      <c r="A68" s="79" t="s">
        <v>107</v>
      </c>
      <c r="B68" s="42" t="s">
        <v>89</v>
      </c>
      <c r="C68" s="28">
        <v>11</v>
      </c>
      <c r="D68" s="28">
        <v>11</v>
      </c>
      <c r="E68" s="28">
        <v>12</v>
      </c>
      <c r="F68" s="29" t="s">
        <v>108</v>
      </c>
    </row>
    <row r="69" spans="1:9" ht="30" x14ac:dyDescent="0.25">
      <c r="A69" s="80"/>
      <c r="B69" s="42" t="s">
        <v>105</v>
      </c>
      <c r="C69" s="28">
        <v>32</v>
      </c>
      <c r="D69" s="28">
        <v>32</v>
      </c>
      <c r="E69" s="28">
        <v>32</v>
      </c>
      <c r="F69" s="29" t="s">
        <v>109</v>
      </c>
    </row>
    <row r="70" spans="1:9" x14ac:dyDescent="0.25">
      <c r="A70" s="79" t="s">
        <v>110</v>
      </c>
      <c r="B70" s="42" t="s">
        <v>89</v>
      </c>
      <c r="C70" s="28">
        <v>245</v>
      </c>
      <c r="D70" s="28">
        <v>247</v>
      </c>
      <c r="E70" s="28">
        <v>247</v>
      </c>
      <c r="F70" s="30"/>
    </row>
    <row r="71" spans="1:9" x14ac:dyDescent="0.25">
      <c r="A71" s="80"/>
      <c r="B71" s="42" t="s">
        <v>105</v>
      </c>
      <c r="C71" s="28">
        <v>253</v>
      </c>
      <c r="D71" s="28">
        <v>264</v>
      </c>
      <c r="E71" s="28">
        <v>264</v>
      </c>
      <c r="F71" s="29"/>
    </row>
    <row r="72" spans="1:9" ht="15.6" customHeight="1" x14ac:dyDescent="0.25">
      <c r="A72" s="75"/>
      <c r="B72" s="75"/>
      <c r="C72" s="75"/>
      <c r="D72" s="75"/>
      <c r="E72" s="75"/>
      <c r="F72" s="70"/>
      <c r="G72" s="70"/>
      <c r="H72" s="70"/>
      <c r="I72" s="70"/>
    </row>
    <row r="74" spans="1:9" ht="54" customHeight="1" x14ac:dyDescent="0.25">
      <c r="A74" s="68" t="s">
        <v>82</v>
      </c>
      <c r="B74" s="68" t="s">
        <v>111</v>
      </c>
      <c r="C74" s="67" t="s">
        <v>112</v>
      </c>
      <c r="D74" s="67" t="s">
        <v>113</v>
      </c>
      <c r="E74" s="67" t="s">
        <v>114</v>
      </c>
      <c r="F74" s="67" t="s">
        <v>87</v>
      </c>
    </row>
    <row r="75" spans="1:9" ht="60" x14ac:dyDescent="0.25">
      <c r="A75" s="77" t="s">
        <v>88</v>
      </c>
      <c r="B75" s="42" t="s">
        <v>115</v>
      </c>
      <c r="C75" s="28">
        <v>70</v>
      </c>
      <c r="D75" s="28">
        <v>85</v>
      </c>
      <c r="E75" s="74" t="s">
        <v>116</v>
      </c>
      <c r="F75" s="29"/>
    </row>
    <row r="76" spans="1:9" ht="60" x14ac:dyDescent="0.25">
      <c r="A76" s="78"/>
      <c r="B76" s="42" t="s">
        <v>117</v>
      </c>
      <c r="C76" s="28">
        <v>79</v>
      </c>
      <c r="D76" s="28">
        <v>76</v>
      </c>
      <c r="E76" s="74" t="s">
        <v>116</v>
      </c>
      <c r="F76" s="29"/>
    </row>
    <row r="77" spans="1:9" ht="60" x14ac:dyDescent="0.25">
      <c r="A77" s="79" t="s">
        <v>93</v>
      </c>
      <c r="B77" s="42" t="s">
        <v>115</v>
      </c>
      <c r="C77" s="28">
        <v>16</v>
      </c>
      <c r="D77" s="28">
        <v>62.5</v>
      </c>
      <c r="E77" s="74" t="s">
        <v>116</v>
      </c>
      <c r="F77" s="29"/>
    </row>
    <row r="78" spans="1:9" ht="60" x14ac:dyDescent="0.25">
      <c r="A78" s="80"/>
      <c r="B78" s="42" t="s">
        <v>117</v>
      </c>
      <c r="C78" s="28">
        <v>16</v>
      </c>
      <c r="D78" s="28">
        <v>63</v>
      </c>
      <c r="E78" s="74" t="s">
        <v>116</v>
      </c>
      <c r="F78" s="29"/>
    </row>
    <row r="79" spans="1:9" ht="60" x14ac:dyDescent="0.25">
      <c r="A79" s="79" t="s">
        <v>94</v>
      </c>
      <c r="B79" s="42" t="s">
        <v>115</v>
      </c>
      <c r="C79" s="28">
        <v>1633</v>
      </c>
      <c r="D79" s="28">
        <v>73</v>
      </c>
      <c r="E79" s="74" t="s">
        <v>118</v>
      </c>
      <c r="F79" s="29"/>
    </row>
    <row r="80" spans="1:9" ht="60" x14ac:dyDescent="0.25">
      <c r="A80" s="80"/>
      <c r="B80" s="42" t="s">
        <v>117</v>
      </c>
      <c r="C80" s="28">
        <v>1697</v>
      </c>
      <c r="D80" s="28">
        <v>70.709999999999994</v>
      </c>
      <c r="E80" s="74" t="s">
        <v>116</v>
      </c>
      <c r="F80" s="29"/>
    </row>
    <row r="81" spans="1:6" ht="60" x14ac:dyDescent="0.25">
      <c r="A81" s="79" t="s">
        <v>96</v>
      </c>
      <c r="B81" s="42" t="s">
        <v>115</v>
      </c>
      <c r="C81" s="28">
        <v>100</v>
      </c>
      <c r="D81" s="28">
        <v>75</v>
      </c>
      <c r="E81" s="74" t="s">
        <v>116</v>
      </c>
      <c r="F81" s="29"/>
    </row>
    <row r="82" spans="1:6" ht="60" x14ac:dyDescent="0.25">
      <c r="A82" s="80"/>
      <c r="B82" s="42" t="s">
        <v>117</v>
      </c>
      <c r="C82" s="28">
        <v>26</v>
      </c>
      <c r="D82" s="28">
        <v>26</v>
      </c>
      <c r="E82" s="74" t="s">
        <v>116</v>
      </c>
      <c r="F82" s="29"/>
    </row>
    <row r="83" spans="1:6" ht="75" x14ac:dyDescent="0.25">
      <c r="A83" s="77" t="s">
        <v>98</v>
      </c>
      <c r="B83" s="42" t="s">
        <v>115</v>
      </c>
      <c r="C83" s="28">
        <v>2004</v>
      </c>
      <c r="D83" s="28">
        <v>64</v>
      </c>
      <c r="E83" s="74" t="s">
        <v>119</v>
      </c>
      <c r="F83" s="29" t="s">
        <v>120</v>
      </c>
    </row>
    <row r="84" spans="1:6" ht="60" x14ac:dyDescent="0.25">
      <c r="A84" s="78"/>
      <c r="B84" s="42" t="s">
        <v>121</v>
      </c>
      <c r="C84" s="28">
        <v>40685</v>
      </c>
      <c r="D84" s="28">
        <v>100</v>
      </c>
      <c r="E84" s="74" t="s">
        <v>118</v>
      </c>
      <c r="F84" s="29" t="s">
        <v>122</v>
      </c>
    </row>
    <row r="85" spans="1:6" ht="75" x14ac:dyDescent="0.25">
      <c r="A85" s="77" t="s">
        <v>101</v>
      </c>
      <c r="B85" s="42" t="s">
        <v>115</v>
      </c>
      <c r="C85" s="28">
        <v>388</v>
      </c>
      <c r="D85" s="28">
        <v>63</v>
      </c>
      <c r="E85" s="74" t="s">
        <v>119</v>
      </c>
      <c r="F85" s="29" t="s">
        <v>120</v>
      </c>
    </row>
    <row r="86" spans="1:6" ht="60" x14ac:dyDescent="0.25">
      <c r="A86" s="78"/>
      <c r="B86" s="42" t="s">
        <v>121</v>
      </c>
      <c r="C86" s="28">
        <v>9545</v>
      </c>
      <c r="D86" s="28">
        <v>100</v>
      </c>
      <c r="E86" s="74" t="s">
        <v>118</v>
      </c>
      <c r="F86" s="29" t="s">
        <v>122</v>
      </c>
    </row>
    <row r="87" spans="1:6" ht="60" x14ac:dyDescent="0.25">
      <c r="A87" s="77" t="s">
        <v>103</v>
      </c>
      <c r="B87" s="42" t="s">
        <v>115</v>
      </c>
      <c r="C87" s="28">
        <v>73</v>
      </c>
      <c r="D87" s="28">
        <v>49</v>
      </c>
      <c r="E87" s="74" t="s">
        <v>116</v>
      </c>
      <c r="F87" s="29"/>
    </row>
    <row r="88" spans="1:6" ht="60" x14ac:dyDescent="0.25">
      <c r="A88" s="78"/>
      <c r="B88" s="44" t="s">
        <v>123</v>
      </c>
      <c r="C88" s="28">
        <f>36+2</f>
        <v>38</v>
      </c>
      <c r="D88" s="28">
        <v>95</v>
      </c>
      <c r="E88" s="74" t="s">
        <v>116</v>
      </c>
      <c r="F88" s="29"/>
    </row>
    <row r="89" spans="1:6" ht="60" x14ac:dyDescent="0.25">
      <c r="A89" s="79" t="s">
        <v>107</v>
      </c>
      <c r="B89" s="42" t="s">
        <v>115</v>
      </c>
      <c r="C89" s="28">
        <v>25</v>
      </c>
      <c r="D89" s="28">
        <v>48</v>
      </c>
      <c r="E89" s="74" t="s">
        <v>116</v>
      </c>
      <c r="F89" s="29"/>
    </row>
    <row r="90" spans="1:6" ht="60" x14ac:dyDescent="0.25">
      <c r="A90" s="80"/>
      <c r="B90" s="44" t="s">
        <v>123</v>
      </c>
      <c r="C90" s="28">
        <f>12+1</f>
        <v>13</v>
      </c>
      <c r="D90" s="28">
        <v>92</v>
      </c>
      <c r="E90" s="74" t="s">
        <v>116</v>
      </c>
      <c r="F90" s="29"/>
    </row>
    <row r="91" spans="1:6" ht="60" x14ac:dyDescent="0.25">
      <c r="A91" s="79" t="s">
        <v>110</v>
      </c>
      <c r="B91" s="42" t="s">
        <v>115</v>
      </c>
      <c r="C91" s="28">
        <v>247</v>
      </c>
      <c r="D91" s="28">
        <v>100</v>
      </c>
      <c r="E91" s="74" t="s">
        <v>118</v>
      </c>
      <c r="F91" s="29" t="s">
        <v>124</v>
      </c>
    </row>
    <row r="92" spans="1:6" ht="105" x14ac:dyDescent="0.25">
      <c r="A92" s="80"/>
      <c r="B92" s="44" t="s">
        <v>123</v>
      </c>
      <c r="C92" s="28">
        <v>264</v>
      </c>
      <c r="D92" s="28">
        <v>100</v>
      </c>
      <c r="E92" s="74" t="s">
        <v>118</v>
      </c>
      <c r="F92" s="29" t="s">
        <v>125</v>
      </c>
    </row>
    <row r="93" spans="1:6" x14ac:dyDescent="0.25">
      <c r="A93" s="3"/>
    </row>
    <row r="94" spans="1:6" x14ac:dyDescent="0.25">
      <c r="A94" s="3" t="s">
        <v>126</v>
      </c>
      <c r="B94" s="66"/>
    </row>
  </sheetData>
  <sheetProtection algorithmName="SHA-512" hashValue="vpm1WWtqLgNb8OPFepJDHnZN588Nu20z86FSWc1iufQRXqYDDRwsU6WbocDLTScJc0yNwCmP18wDx49WXIO41Q==" saltValue="fkLTIA4VaZ/P8rHnLcnx8A==" spinCount="100000" sheet="1" selectLockedCells="1"/>
  <dataValidations count="4">
    <dataValidation type="custom" allowBlank="1" showInputMessage="1" showErrorMessage="1" errorTitle="Invalid Input" error="Please enter a numeric value greater than or equal to 0" sqref="C54:E71 C75:D92" xr:uid="{53BBB100-A302-45AF-AAC9-E85A8029EF23}">
      <formula1>AND(ISNUMBER(C54),C54&gt;=0)</formula1>
    </dataValidation>
    <dataValidation type="custom" allowBlank="1" showInputMessage="1" showErrorMessage="1" errorTitle="Invalid Input" error="Please enter a valid email address" sqref="B48" xr:uid="{E8B5108E-EE8F-4ADC-95D1-3001154B48CE}">
      <formula1>FIND("@",B48)&gt;0</formula1>
    </dataValidation>
    <dataValidation type="custom" allowBlank="1" showInputMessage="1" showErrorMessage="1" errorTitle="Invalid Input" error="Please enter text here" sqref="B47" xr:uid="{93443D07-78FF-41C7-B1BE-F084635EBC24}">
      <formula1>ISTEXT(B47)</formula1>
    </dataValidation>
    <dataValidation type="textLength" errorStyle="warning" operator="lessThanOrEqual" allowBlank="1" showInputMessage="1" showErrorMessage="1" error="Maximum character limit reached. Please do not exceed 200 characters" sqref="F54:F71 F75:F91" xr:uid="{B18AD0D3-820D-4CF4-B907-7DA6B14D8E84}">
      <formula1>200</formula1>
    </dataValidation>
  </dataValidations>
  <pageMargins left="0.70866141732283472" right="1.4960629921259843" top="0.74803149606299213" bottom="0.74803149606299213" header="0.31496062992125984" footer="0.31496062992125984"/>
  <pageSetup paperSize="9" fitToWidth="2" fitToHeight="2" orientation="portrait" r:id="rId1"/>
  <customProperties>
    <customPr name="EpmWorksheetKeyString_GUID" r:id="rId2"/>
  </customProperties>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option from the drop-down list" xr:uid="{44910282-5948-48DB-8659-76F3F3C76152}">
          <x14:formula1>
            <xm:f>'Source - LAs List'!$A$2:$A$154</xm:f>
          </x14:formula1>
          <xm:sqref>B42</xm:sqref>
        </x14:dataValidation>
        <x14:dataValidation type="list" allowBlank="1" showInputMessage="1" showErrorMessage="1" errorTitle="Invalid Input" error="Please select an option from the drop-down list" xr:uid="{83F3B908-2CD6-40C4-A480-576896CA1AD6}">
          <x14:formula1>
            <xm:f>'Source - Dropdown List'!$A$3:$A$7</xm:f>
          </x14:formula1>
          <xm:sqref>E75:E92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88208-10F3-4EFA-8A4A-5E7FB6E3FA84}">
  <sheetPr codeName="Sheet3"/>
  <dimension ref="A1:B154"/>
  <sheetViews>
    <sheetView workbookViewId="0"/>
  </sheetViews>
  <sheetFormatPr defaultRowHeight="15" x14ac:dyDescent="0.25"/>
  <cols>
    <col min="1" max="1" width="35.42578125" bestFit="1" customWidth="1"/>
    <col min="2" max="2" width="10.7109375" bestFit="1" customWidth="1"/>
  </cols>
  <sheetData>
    <row r="1" spans="1:2" x14ac:dyDescent="0.25">
      <c r="A1" s="1" t="s">
        <v>127</v>
      </c>
      <c r="B1" s="1" t="s">
        <v>128</v>
      </c>
    </row>
    <row r="2" spans="1:2" x14ac:dyDescent="0.25">
      <c r="A2" t="s">
        <v>129</v>
      </c>
      <c r="B2" t="s">
        <v>130</v>
      </c>
    </row>
    <row r="3" spans="1:2" x14ac:dyDescent="0.25">
      <c r="A3" t="s">
        <v>131</v>
      </c>
      <c r="B3" t="s">
        <v>132</v>
      </c>
    </row>
    <row r="4" spans="1:2" x14ac:dyDescent="0.25">
      <c r="A4" t="s">
        <v>76</v>
      </c>
      <c r="B4" t="s">
        <v>133</v>
      </c>
    </row>
    <row r="5" spans="1:2" x14ac:dyDescent="0.25">
      <c r="A5" t="s">
        <v>134</v>
      </c>
      <c r="B5" t="s">
        <v>135</v>
      </c>
    </row>
    <row r="6" spans="1:2" x14ac:dyDescent="0.25">
      <c r="A6" t="s">
        <v>136</v>
      </c>
      <c r="B6" t="s">
        <v>137</v>
      </c>
    </row>
    <row r="7" spans="1:2" x14ac:dyDescent="0.25">
      <c r="A7" t="s">
        <v>138</v>
      </c>
      <c r="B7" t="s">
        <v>139</v>
      </c>
    </row>
    <row r="8" spans="1:2" x14ac:dyDescent="0.25">
      <c r="A8" t="s">
        <v>140</v>
      </c>
      <c r="B8" t="s">
        <v>141</v>
      </c>
    </row>
    <row r="9" spans="1:2" x14ac:dyDescent="0.25">
      <c r="A9" t="s">
        <v>142</v>
      </c>
      <c r="B9" t="s">
        <v>143</v>
      </c>
    </row>
    <row r="10" spans="1:2" x14ac:dyDescent="0.25">
      <c r="A10" t="s">
        <v>144</v>
      </c>
      <c r="B10" t="s">
        <v>145</v>
      </c>
    </row>
    <row r="11" spans="1:2" x14ac:dyDescent="0.25">
      <c r="A11" t="s">
        <v>146</v>
      </c>
      <c r="B11" t="s">
        <v>147</v>
      </c>
    </row>
    <row r="12" spans="1:2" x14ac:dyDescent="0.25">
      <c r="A12" t="s">
        <v>148</v>
      </c>
      <c r="B12" t="s">
        <v>149</v>
      </c>
    </row>
    <row r="13" spans="1:2" x14ac:dyDescent="0.25">
      <c r="A13" t="s">
        <v>150</v>
      </c>
      <c r="B13" t="s">
        <v>151</v>
      </c>
    </row>
    <row r="14" spans="1:2" x14ac:dyDescent="0.25">
      <c r="A14" t="s">
        <v>152</v>
      </c>
      <c r="B14" t="s">
        <v>153</v>
      </c>
    </row>
    <row r="15" spans="1:2" x14ac:dyDescent="0.25">
      <c r="A15" t="s">
        <v>154</v>
      </c>
      <c r="B15" t="s">
        <v>155</v>
      </c>
    </row>
    <row r="16" spans="1:2" x14ac:dyDescent="0.25">
      <c r="A16" t="s">
        <v>156</v>
      </c>
      <c r="B16" t="s">
        <v>157</v>
      </c>
    </row>
    <row r="17" spans="1:2" x14ac:dyDescent="0.25">
      <c r="A17" t="s">
        <v>158</v>
      </c>
      <c r="B17" t="s">
        <v>159</v>
      </c>
    </row>
    <row r="18" spans="1:2" x14ac:dyDescent="0.25">
      <c r="A18" t="s">
        <v>160</v>
      </c>
      <c r="B18" t="s">
        <v>161</v>
      </c>
    </row>
    <row r="19" spans="1:2" x14ac:dyDescent="0.25">
      <c r="A19" t="s">
        <v>162</v>
      </c>
      <c r="B19" t="s">
        <v>163</v>
      </c>
    </row>
    <row r="20" spans="1:2" x14ac:dyDescent="0.25">
      <c r="A20" t="s">
        <v>164</v>
      </c>
      <c r="B20" t="s">
        <v>165</v>
      </c>
    </row>
    <row r="21" spans="1:2" x14ac:dyDescent="0.25">
      <c r="A21" t="s">
        <v>166</v>
      </c>
      <c r="B21" t="s">
        <v>167</v>
      </c>
    </row>
    <row r="22" spans="1:2" x14ac:dyDescent="0.25">
      <c r="A22" t="s">
        <v>168</v>
      </c>
      <c r="B22" t="s">
        <v>169</v>
      </c>
    </row>
    <row r="23" spans="1:2" x14ac:dyDescent="0.25">
      <c r="A23" t="s">
        <v>170</v>
      </c>
      <c r="B23" t="s">
        <v>171</v>
      </c>
    </row>
    <row r="24" spans="1:2" x14ac:dyDescent="0.25">
      <c r="A24" t="s">
        <v>172</v>
      </c>
      <c r="B24" t="s">
        <v>173</v>
      </c>
    </row>
    <row r="25" spans="1:2" x14ac:dyDescent="0.25">
      <c r="A25" t="s">
        <v>174</v>
      </c>
      <c r="B25" t="s">
        <v>175</v>
      </c>
    </row>
    <row r="26" spans="1:2" x14ac:dyDescent="0.25">
      <c r="A26" t="s">
        <v>176</v>
      </c>
      <c r="B26" t="s">
        <v>177</v>
      </c>
    </row>
    <row r="27" spans="1:2" x14ac:dyDescent="0.25">
      <c r="A27" t="s">
        <v>178</v>
      </c>
      <c r="B27" t="s">
        <v>179</v>
      </c>
    </row>
    <row r="28" spans="1:2" x14ac:dyDescent="0.25">
      <c r="A28" t="s">
        <v>180</v>
      </c>
      <c r="B28" t="s">
        <v>181</v>
      </c>
    </row>
    <row r="29" spans="1:2" x14ac:dyDescent="0.25">
      <c r="A29" t="s">
        <v>182</v>
      </c>
      <c r="B29" t="s">
        <v>183</v>
      </c>
    </row>
    <row r="30" spans="1:2" x14ac:dyDescent="0.25">
      <c r="A30" t="s">
        <v>184</v>
      </c>
      <c r="B30" t="s">
        <v>185</v>
      </c>
    </row>
    <row r="31" spans="1:2" x14ac:dyDescent="0.25">
      <c r="A31" t="s">
        <v>186</v>
      </c>
      <c r="B31" t="s">
        <v>187</v>
      </c>
    </row>
    <row r="32" spans="1:2" x14ac:dyDescent="0.25">
      <c r="A32" t="s">
        <v>188</v>
      </c>
      <c r="B32" t="s">
        <v>189</v>
      </c>
    </row>
    <row r="33" spans="1:2" x14ac:dyDescent="0.25">
      <c r="A33" t="s">
        <v>190</v>
      </c>
      <c r="B33" t="s">
        <v>191</v>
      </c>
    </row>
    <row r="34" spans="1:2" x14ac:dyDescent="0.25">
      <c r="A34" t="s">
        <v>192</v>
      </c>
      <c r="B34" t="s">
        <v>193</v>
      </c>
    </row>
    <row r="35" spans="1:2" x14ac:dyDescent="0.25">
      <c r="A35" t="s">
        <v>194</v>
      </c>
      <c r="B35" t="s">
        <v>195</v>
      </c>
    </row>
    <row r="36" spans="1:2" x14ac:dyDescent="0.25">
      <c r="A36" t="s">
        <v>196</v>
      </c>
      <c r="B36" t="s">
        <v>197</v>
      </c>
    </row>
    <row r="37" spans="1:2" x14ac:dyDescent="0.25">
      <c r="A37" t="s">
        <v>198</v>
      </c>
      <c r="B37" t="s">
        <v>199</v>
      </c>
    </row>
    <row r="38" spans="1:2" x14ac:dyDescent="0.25">
      <c r="A38" t="s">
        <v>200</v>
      </c>
      <c r="B38" t="s">
        <v>201</v>
      </c>
    </row>
    <row r="39" spans="1:2" x14ac:dyDescent="0.25">
      <c r="A39" t="s">
        <v>202</v>
      </c>
      <c r="B39" t="s">
        <v>203</v>
      </c>
    </row>
    <row r="40" spans="1:2" x14ac:dyDescent="0.25">
      <c r="A40" t="s">
        <v>204</v>
      </c>
      <c r="B40" t="s">
        <v>205</v>
      </c>
    </row>
    <row r="41" spans="1:2" x14ac:dyDescent="0.25">
      <c r="A41" t="s">
        <v>206</v>
      </c>
      <c r="B41" t="s">
        <v>207</v>
      </c>
    </row>
    <row r="42" spans="1:2" x14ac:dyDescent="0.25">
      <c r="A42" t="s">
        <v>208</v>
      </c>
      <c r="B42" t="s">
        <v>209</v>
      </c>
    </row>
    <row r="43" spans="1:2" x14ac:dyDescent="0.25">
      <c r="A43" t="s">
        <v>210</v>
      </c>
      <c r="B43" t="s">
        <v>211</v>
      </c>
    </row>
    <row r="44" spans="1:2" x14ac:dyDescent="0.25">
      <c r="A44" t="s">
        <v>212</v>
      </c>
      <c r="B44" t="s">
        <v>213</v>
      </c>
    </row>
    <row r="45" spans="1:2" x14ac:dyDescent="0.25">
      <c r="A45" t="s">
        <v>214</v>
      </c>
      <c r="B45" t="s">
        <v>215</v>
      </c>
    </row>
    <row r="46" spans="1:2" x14ac:dyDescent="0.25">
      <c r="A46" t="s">
        <v>216</v>
      </c>
      <c r="B46" t="s">
        <v>217</v>
      </c>
    </row>
    <row r="47" spans="1:2" x14ac:dyDescent="0.25">
      <c r="A47" t="s">
        <v>218</v>
      </c>
      <c r="B47" t="s">
        <v>219</v>
      </c>
    </row>
    <row r="48" spans="1:2" x14ac:dyDescent="0.25">
      <c r="A48" t="s">
        <v>220</v>
      </c>
      <c r="B48" t="s">
        <v>221</v>
      </c>
    </row>
    <row r="49" spans="1:2" x14ac:dyDescent="0.25">
      <c r="A49" t="s">
        <v>222</v>
      </c>
      <c r="B49" t="s">
        <v>223</v>
      </c>
    </row>
    <row r="50" spans="1:2" x14ac:dyDescent="0.25">
      <c r="A50" t="s">
        <v>224</v>
      </c>
      <c r="B50" t="s">
        <v>225</v>
      </c>
    </row>
    <row r="51" spans="1:2" x14ac:dyDescent="0.25">
      <c r="A51" t="s">
        <v>226</v>
      </c>
      <c r="B51" t="s">
        <v>227</v>
      </c>
    </row>
    <row r="52" spans="1:2" x14ac:dyDescent="0.25">
      <c r="A52" t="s">
        <v>228</v>
      </c>
      <c r="B52" t="s">
        <v>229</v>
      </c>
    </row>
    <row r="53" spans="1:2" x14ac:dyDescent="0.25">
      <c r="A53" t="s">
        <v>230</v>
      </c>
      <c r="B53" t="s">
        <v>231</v>
      </c>
    </row>
    <row r="54" spans="1:2" x14ac:dyDescent="0.25">
      <c r="A54" t="s">
        <v>232</v>
      </c>
      <c r="B54" t="s">
        <v>233</v>
      </c>
    </row>
    <row r="55" spans="1:2" x14ac:dyDescent="0.25">
      <c r="A55" t="s">
        <v>234</v>
      </c>
      <c r="B55" t="s">
        <v>235</v>
      </c>
    </row>
    <row r="56" spans="1:2" x14ac:dyDescent="0.25">
      <c r="A56" t="s">
        <v>236</v>
      </c>
      <c r="B56" t="s">
        <v>237</v>
      </c>
    </row>
    <row r="57" spans="1:2" x14ac:dyDescent="0.25">
      <c r="A57" t="s">
        <v>238</v>
      </c>
      <c r="B57" t="s">
        <v>239</v>
      </c>
    </row>
    <row r="58" spans="1:2" x14ac:dyDescent="0.25">
      <c r="A58" t="s">
        <v>240</v>
      </c>
      <c r="B58" t="s">
        <v>241</v>
      </c>
    </row>
    <row r="59" spans="1:2" x14ac:dyDescent="0.25">
      <c r="A59" t="s">
        <v>242</v>
      </c>
      <c r="B59" t="s">
        <v>243</v>
      </c>
    </row>
    <row r="60" spans="1:2" x14ac:dyDescent="0.25">
      <c r="A60" t="s">
        <v>244</v>
      </c>
      <c r="B60" t="s">
        <v>245</v>
      </c>
    </row>
    <row r="61" spans="1:2" x14ac:dyDescent="0.25">
      <c r="A61" t="s">
        <v>246</v>
      </c>
      <c r="B61" t="s">
        <v>247</v>
      </c>
    </row>
    <row r="62" spans="1:2" x14ac:dyDescent="0.25">
      <c r="A62" t="s">
        <v>248</v>
      </c>
      <c r="B62" t="s">
        <v>249</v>
      </c>
    </row>
    <row r="63" spans="1:2" x14ac:dyDescent="0.25">
      <c r="A63" t="s">
        <v>250</v>
      </c>
      <c r="B63" t="s">
        <v>251</v>
      </c>
    </row>
    <row r="64" spans="1:2" x14ac:dyDescent="0.25">
      <c r="A64" t="s">
        <v>252</v>
      </c>
      <c r="B64" t="s">
        <v>253</v>
      </c>
    </row>
    <row r="65" spans="1:2" x14ac:dyDescent="0.25">
      <c r="A65" t="s">
        <v>254</v>
      </c>
      <c r="B65" t="s">
        <v>255</v>
      </c>
    </row>
    <row r="66" spans="1:2" x14ac:dyDescent="0.25">
      <c r="A66" t="s">
        <v>256</v>
      </c>
      <c r="B66" t="s">
        <v>257</v>
      </c>
    </row>
    <row r="67" spans="1:2" x14ac:dyDescent="0.25">
      <c r="A67" t="s">
        <v>258</v>
      </c>
      <c r="B67" t="s">
        <v>259</v>
      </c>
    </row>
    <row r="68" spans="1:2" x14ac:dyDescent="0.25">
      <c r="A68" t="s">
        <v>260</v>
      </c>
      <c r="B68" t="s">
        <v>261</v>
      </c>
    </row>
    <row r="69" spans="1:2" x14ac:dyDescent="0.25">
      <c r="A69" t="s">
        <v>262</v>
      </c>
      <c r="B69" t="s">
        <v>263</v>
      </c>
    </row>
    <row r="70" spans="1:2" x14ac:dyDescent="0.25">
      <c r="A70" t="s">
        <v>264</v>
      </c>
      <c r="B70" t="s">
        <v>265</v>
      </c>
    </row>
    <row r="71" spans="1:2" x14ac:dyDescent="0.25">
      <c r="A71" t="s">
        <v>266</v>
      </c>
      <c r="B71" t="s">
        <v>267</v>
      </c>
    </row>
    <row r="72" spans="1:2" x14ac:dyDescent="0.25">
      <c r="A72" t="s">
        <v>268</v>
      </c>
      <c r="B72" t="s">
        <v>269</v>
      </c>
    </row>
    <row r="73" spans="1:2" x14ac:dyDescent="0.25">
      <c r="A73" t="s">
        <v>270</v>
      </c>
      <c r="B73" t="s">
        <v>271</v>
      </c>
    </row>
    <row r="74" spans="1:2" x14ac:dyDescent="0.25">
      <c r="A74" t="s">
        <v>272</v>
      </c>
      <c r="B74" t="s">
        <v>273</v>
      </c>
    </row>
    <row r="75" spans="1:2" x14ac:dyDescent="0.25">
      <c r="A75" t="s">
        <v>274</v>
      </c>
      <c r="B75" t="s">
        <v>275</v>
      </c>
    </row>
    <row r="76" spans="1:2" x14ac:dyDescent="0.25">
      <c r="A76" t="s">
        <v>276</v>
      </c>
      <c r="B76" t="s">
        <v>277</v>
      </c>
    </row>
    <row r="77" spans="1:2" x14ac:dyDescent="0.25">
      <c r="A77" t="s">
        <v>278</v>
      </c>
      <c r="B77" t="s">
        <v>279</v>
      </c>
    </row>
    <row r="78" spans="1:2" x14ac:dyDescent="0.25">
      <c r="A78" t="s">
        <v>280</v>
      </c>
      <c r="B78" t="s">
        <v>281</v>
      </c>
    </row>
    <row r="79" spans="1:2" x14ac:dyDescent="0.25">
      <c r="A79" t="s">
        <v>282</v>
      </c>
      <c r="B79" t="s">
        <v>283</v>
      </c>
    </row>
    <row r="80" spans="1:2" x14ac:dyDescent="0.25">
      <c r="A80" t="s">
        <v>284</v>
      </c>
      <c r="B80" t="s">
        <v>285</v>
      </c>
    </row>
    <row r="81" spans="1:2" x14ac:dyDescent="0.25">
      <c r="A81" t="s">
        <v>286</v>
      </c>
      <c r="B81" t="s">
        <v>287</v>
      </c>
    </row>
    <row r="82" spans="1:2" x14ac:dyDescent="0.25">
      <c r="A82" t="s">
        <v>288</v>
      </c>
      <c r="B82" t="s">
        <v>289</v>
      </c>
    </row>
    <row r="83" spans="1:2" x14ac:dyDescent="0.25">
      <c r="A83" t="s">
        <v>290</v>
      </c>
      <c r="B83" t="s">
        <v>291</v>
      </c>
    </row>
    <row r="84" spans="1:2" x14ac:dyDescent="0.25">
      <c r="A84" t="s">
        <v>292</v>
      </c>
      <c r="B84" t="s">
        <v>293</v>
      </c>
    </row>
    <row r="85" spans="1:2" x14ac:dyDescent="0.25">
      <c r="A85" t="s">
        <v>294</v>
      </c>
      <c r="B85" t="s">
        <v>295</v>
      </c>
    </row>
    <row r="86" spans="1:2" x14ac:dyDescent="0.25">
      <c r="A86" t="s">
        <v>296</v>
      </c>
      <c r="B86" t="s">
        <v>297</v>
      </c>
    </row>
    <row r="87" spans="1:2" x14ac:dyDescent="0.25">
      <c r="A87" t="s">
        <v>298</v>
      </c>
      <c r="B87" t="s">
        <v>299</v>
      </c>
    </row>
    <row r="88" spans="1:2" x14ac:dyDescent="0.25">
      <c r="A88" t="s">
        <v>300</v>
      </c>
      <c r="B88" t="s">
        <v>301</v>
      </c>
    </row>
    <row r="89" spans="1:2" x14ac:dyDescent="0.25">
      <c r="A89" t="s">
        <v>302</v>
      </c>
      <c r="B89" t="s">
        <v>303</v>
      </c>
    </row>
    <row r="90" spans="1:2" x14ac:dyDescent="0.25">
      <c r="A90" t="s">
        <v>304</v>
      </c>
      <c r="B90" t="s">
        <v>305</v>
      </c>
    </row>
    <row r="91" spans="1:2" x14ac:dyDescent="0.25">
      <c r="A91" t="s">
        <v>306</v>
      </c>
      <c r="B91" t="s">
        <v>307</v>
      </c>
    </row>
    <row r="92" spans="1:2" x14ac:dyDescent="0.25">
      <c r="A92" t="s">
        <v>308</v>
      </c>
      <c r="B92" t="s">
        <v>309</v>
      </c>
    </row>
    <row r="93" spans="1:2" x14ac:dyDescent="0.25">
      <c r="A93" t="s">
        <v>310</v>
      </c>
      <c r="B93" t="s">
        <v>311</v>
      </c>
    </row>
    <row r="94" spans="1:2" x14ac:dyDescent="0.25">
      <c r="A94" t="s">
        <v>312</v>
      </c>
      <c r="B94" t="s">
        <v>313</v>
      </c>
    </row>
    <row r="95" spans="1:2" x14ac:dyDescent="0.25">
      <c r="A95" t="s">
        <v>314</v>
      </c>
      <c r="B95" t="s">
        <v>315</v>
      </c>
    </row>
    <row r="96" spans="1:2" x14ac:dyDescent="0.25">
      <c r="A96" t="s">
        <v>316</v>
      </c>
      <c r="B96" t="s">
        <v>317</v>
      </c>
    </row>
    <row r="97" spans="1:2" x14ac:dyDescent="0.25">
      <c r="A97" t="s">
        <v>318</v>
      </c>
      <c r="B97" t="s">
        <v>319</v>
      </c>
    </row>
    <row r="98" spans="1:2" x14ac:dyDescent="0.25">
      <c r="A98" t="s">
        <v>320</v>
      </c>
      <c r="B98" t="s">
        <v>321</v>
      </c>
    </row>
    <row r="99" spans="1:2" x14ac:dyDescent="0.25">
      <c r="A99" t="s">
        <v>322</v>
      </c>
      <c r="B99" t="s">
        <v>323</v>
      </c>
    </row>
    <row r="100" spans="1:2" x14ac:dyDescent="0.25">
      <c r="A100" t="s">
        <v>324</v>
      </c>
      <c r="B100" t="s">
        <v>325</v>
      </c>
    </row>
    <row r="101" spans="1:2" x14ac:dyDescent="0.25">
      <c r="A101" t="s">
        <v>326</v>
      </c>
      <c r="B101" t="s">
        <v>327</v>
      </c>
    </row>
    <row r="102" spans="1:2" x14ac:dyDescent="0.25">
      <c r="A102" t="s">
        <v>328</v>
      </c>
      <c r="B102" t="s">
        <v>329</v>
      </c>
    </row>
    <row r="103" spans="1:2" x14ac:dyDescent="0.25">
      <c r="A103" t="s">
        <v>330</v>
      </c>
      <c r="B103" t="s">
        <v>331</v>
      </c>
    </row>
    <row r="104" spans="1:2" x14ac:dyDescent="0.25">
      <c r="A104" t="s">
        <v>332</v>
      </c>
      <c r="B104" t="s">
        <v>333</v>
      </c>
    </row>
    <row r="105" spans="1:2" x14ac:dyDescent="0.25">
      <c r="A105" t="s">
        <v>334</v>
      </c>
      <c r="B105" t="s">
        <v>335</v>
      </c>
    </row>
    <row r="106" spans="1:2" x14ac:dyDescent="0.25">
      <c r="A106" t="s">
        <v>336</v>
      </c>
      <c r="B106" t="s">
        <v>337</v>
      </c>
    </row>
    <row r="107" spans="1:2" x14ac:dyDescent="0.25">
      <c r="A107" t="s">
        <v>338</v>
      </c>
      <c r="B107" t="s">
        <v>339</v>
      </c>
    </row>
    <row r="108" spans="1:2" x14ac:dyDescent="0.25">
      <c r="A108" t="s">
        <v>340</v>
      </c>
      <c r="B108" t="s">
        <v>341</v>
      </c>
    </row>
    <row r="109" spans="1:2" x14ac:dyDescent="0.25">
      <c r="A109" t="s">
        <v>342</v>
      </c>
      <c r="B109" t="s">
        <v>343</v>
      </c>
    </row>
    <row r="110" spans="1:2" x14ac:dyDescent="0.25">
      <c r="A110" t="s">
        <v>344</v>
      </c>
      <c r="B110" t="s">
        <v>345</v>
      </c>
    </row>
    <row r="111" spans="1:2" x14ac:dyDescent="0.25">
      <c r="A111" t="s">
        <v>346</v>
      </c>
      <c r="B111" t="s">
        <v>347</v>
      </c>
    </row>
    <row r="112" spans="1:2" x14ac:dyDescent="0.25">
      <c r="A112" t="s">
        <v>348</v>
      </c>
      <c r="B112" t="s">
        <v>349</v>
      </c>
    </row>
    <row r="113" spans="1:2" x14ac:dyDescent="0.25">
      <c r="A113" t="s">
        <v>350</v>
      </c>
      <c r="B113" t="s">
        <v>351</v>
      </c>
    </row>
    <row r="114" spans="1:2" x14ac:dyDescent="0.25">
      <c r="A114" t="s">
        <v>352</v>
      </c>
      <c r="B114" t="s">
        <v>353</v>
      </c>
    </row>
    <row r="115" spans="1:2" x14ac:dyDescent="0.25">
      <c r="A115" t="s">
        <v>354</v>
      </c>
      <c r="B115" t="s">
        <v>355</v>
      </c>
    </row>
    <row r="116" spans="1:2" x14ac:dyDescent="0.25">
      <c r="A116" t="s">
        <v>356</v>
      </c>
      <c r="B116" t="s">
        <v>357</v>
      </c>
    </row>
    <row r="117" spans="1:2" x14ac:dyDescent="0.25">
      <c r="A117" t="s">
        <v>358</v>
      </c>
      <c r="B117" t="s">
        <v>359</v>
      </c>
    </row>
    <row r="118" spans="1:2" x14ac:dyDescent="0.25">
      <c r="A118" t="s">
        <v>360</v>
      </c>
      <c r="B118" t="s">
        <v>361</v>
      </c>
    </row>
    <row r="119" spans="1:2" x14ac:dyDescent="0.25">
      <c r="A119" t="s">
        <v>362</v>
      </c>
      <c r="B119" t="s">
        <v>363</v>
      </c>
    </row>
    <row r="120" spans="1:2" x14ac:dyDescent="0.25">
      <c r="A120" t="s">
        <v>364</v>
      </c>
      <c r="B120" t="s">
        <v>365</v>
      </c>
    </row>
    <row r="121" spans="1:2" x14ac:dyDescent="0.25">
      <c r="A121" t="s">
        <v>366</v>
      </c>
      <c r="B121" t="s">
        <v>367</v>
      </c>
    </row>
    <row r="122" spans="1:2" x14ac:dyDescent="0.25">
      <c r="A122" t="s">
        <v>368</v>
      </c>
      <c r="B122" t="s">
        <v>369</v>
      </c>
    </row>
    <row r="123" spans="1:2" x14ac:dyDescent="0.25">
      <c r="A123" t="s">
        <v>370</v>
      </c>
      <c r="B123" t="s">
        <v>371</v>
      </c>
    </row>
    <row r="124" spans="1:2" x14ac:dyDescent="0.25">
      <c r="A124" t="s">
        <v>372</v>
      </c>
      <c r="B124" t="s">
        <v>373</v>
      </c>
    </row>
    <row r="125" spans="1:2" x14ac:dyDescent="0.25">
      <c r="A125" t="s">
        <v>374</v>
      </c>
      <c r="B125" t="s">
        <v>375</v>
      </c>
    </row>
    <row r="126" spans="1:2" x14ac:dyDescent="0.25">
      <c r="A126" t="s">
        <v>376</v>
      </c>
      <c r="B126" t="s">
        <v>377</v>
      </c>
    </row>
    <row r="127" spans="1:2" x14ac:dyDescent="0.25">
      <c r="A127" t="s">
        <v>378</v>
      </c>
      <c r="B127" t="s">
        <v>379</v>
      </c>
    </row>
    <row r="128" spans="1:2" x14ac:dyDescent="0.25">
      <c r="A128" t="s">
        <v>380</v>
      </c>
      <c r="B128" t="s">
        <v>381</v>
      </c>
    </row>
    <row r="129" spans="1:2" x14ac:dyDescent="0.25">
      <c r="A129" t="s">
        <v>382</v>
      </c>
      <c r="B129" t="s">
        <v>383</v>
      </c>
    </row>
    <row r="130" spans="1:2" x14ac:dyDescent="0.25">
      <c r="A130" t="s">
        <v>384</v>
      </c>
      <c r="B130" t="s">
        <v>385</v>
      </c>
    </row>
    <row r="131" spans="1:2" x14ac:dyDescent="0.25">
      <c r="A131" t="s">
        <v>386</v>
      </c>
      <c r="B131" t="s">
        <v>387</v>
      </c>
    </row>
    <row r="132" spans="1:2" x14ac:dyDescent="0.25">
      <c r="A132" t="s">
        <v>388</v>
      </c>
      <c r="B132" t="s">
        <v>389</v>
      </c>
    </row>
    <row r="133" spans="1:2" x14ac:dyDescent="0.25">
      <c r="A133" t="s">
        <v>390</v>
      </c>
      <c r="B133" t="s">
        <v>391</v>
      </c>
    </row>
    <row r="134" spans="1:2" x14ac:dyDescent="0.25">
      <c r="A134" t="s">
        <v>392</v>
      </c>
      <c r="B134" t="s">
        <v>393</v>
      </c>
    </row>
    <row r="135" spans="1:2" x14ac:dyDescent="0.25">
      <c r="A135" t="s">
        <v>394</v>
      </c>
      <c r="B135" t="s">
        <v>395</v>
      </c>
    </row>
    <row r="136" spans="1:2" x14ac:dyDescent="0.25">
      <c r="A136" t="s">
        <v>396</v>
      </c>
      <c r="B136" t="s">
        <v>397</v>
      </c>
    </row>
    <row r="137" spans="1:2" x14ac:dyDescent="0.25">
      <c r="A137" t="s">
        <v>398</v>
      </c>
      <c r="B137" t="s">
        <v>399</v>
      </c>
    </row>
    <row r="138" spans="1:2" x14ac:dyDescent="0.25">
      <c r="A138" t="s">
        <v>400</v>
      </c>
      <c r="B138" t="s">
        <v>401</v>
      </c>
    </row>
    <row r="139" spans="1:2" x14ac:dyDescent="0.25">
      <c r="A139" t="s">
        <v>402</v>
      </c>
      <c r="B139" t="s">
        <v>403</v>
      </c>
    </row>
    <row r="140" spans="1:2" x14ac:dyDescent="0.25">
      <c r="A140" t="s">
        <v>404</v>
      </c>
      <c r="B140" t="s">
        <v>405</v>
      </c>
    </row>
    <row r="141" spans="1:2" x14ac:dyDescent="0.25">
      <c r="A141" t="s">
        <v>406</v>
      </c>
      <c r="B141" t="s">
        <v>407</v>
      </c>
    </row>
    <row r="142" spans="1:2" x14ac:dyDescent="0.25">
      <c r="A142" t="s">
        <v>408</v>
      </c>
      <c r="B142" t="s">
        <v>409</v>
      </c>
    </row>
    <row r="143" spans="1:2" x14ac:dyDescent="0.25">
      <c r="A143" t="s">
        <v>410</v>
      </c>
      <c r="B143" t="s">
        <v>411</v>
      </c>
    </row>
    <row r="144" spans="1:2" x14ac:dyDescent="0.25">
      <c r="A144" t="s">
        <v>412</v>
      </c>
      <c r="B144" t="s">
        <v>413</v>
      </c>
    </row>
    <row r="145" spans="1:2" x14ac:dyDescent="0.25">
      <c r="A145" t="s">
        <v>414</v>
      </c>
      <c r="B145" t="s">
        <v>415</v>
      </c>
    </row>
    <row r="146" spans="1:2" x14ac:dyDescent="0.25">
      <c r="A146" t="s">
        <v>416</v>
      </c>
      <c r="B146" t="s">
        <v>417</v>
      </c>
    </row>
    <row r="147" spans="1:2" x14ac:dyDescent="0.25">
      <c r="A147" t="s">
        <v>418</v>
      </c>
      <c r="B147" t="s">
        <v>419</v>
      </c>
    </row>
    <row r="148" spans="1:2" x14ac:dyDescent="0.25">
      <c r="A148" t="s">
        <v>420</v>
      </c>
      <c r="B148" t="s">
        <v>421</v>
      </c>
    </row>
    <row r="149" spans="1:2" x14ac:dyDescent="0.25">
      <c r="A149" t="s">
        <v>422</v>
      </c>
      <c r="B149" t="s">
        <v>423</v>
      </c>
    </row>
    <row r="150" spans="1:2" x14ac:dyDescent="0.25">
      <c r="A150" t="s">
        <v>424</v>
      </c>
      <c r="B150" t="s">
        <v>425</v>
      </c>
    </row>
    <row r="151" spans="1:2" x14ac:dyDescent="0.25">
      <c r="A151" t="s">
        <v>426</v>
      </c>
      <c r="B151" t="s">
        <v>427</v>
      </c>
    </row>
    <row r="152" spans="1:2" x14ac:dyDescent="0.25">
      <c r="A152" t="s">
        <v>428</v>
      </c>
      <c r="B152" t="s">
        <v>429</v>
      </c>
    </row>
    <row r="153" spans="1:2" x14ac:dyDescent="0.25">
      <c r="A153" t="s">
        <v>430</v>
      </c>
      <c r="B153" t="s">
        <v>431</v>
      </c>
    </row>
    <row r="154" spans="1:2" x14ac:dyDescent="0.25">
      <c r="A154" t="s">
        <v>432</v>
      </c>
      <c r="B154" t="s">
        <v>433</v>
      </c>
    </row>
  </sheetData>
  <sheetProtection algorithmName="SHA-512" hashValue="N/FOmeAq0R3tlU7wiYuBPiZdEZ9y8VOpJcuX3tJ6l1rwXtsKXNy3oSMja2YzjHBRHKcd1eXA9D+iIbPbloHWwg==" saltValue="vP5uUPkqLZS9UOk0snTHqw==" spinCount="100000" sheet="1" objects="1" scenarios="1" selectLockedCells="1" selectUnlockedCells="1"/>
  <pageMargins left="0.7" right="0.7" top="0.75" bottom="0.75" header="0.3" footer="0.3"/>
  <pageSetup paperSize="9"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6284B-924B-43F7-9F6E-BEEBB7E82EE2}">
  <dimension ref="A1:A7"/>
  <sheetViews>
    <sheetView workbookViewId="0">
      <selection activeCell="A2" sqref="A2"/>
    </sheetView>
  </sheetViews>
  <sheetFormatPr defaultRowHeight="15" x14ac:dyDescent="0.25"/>
  <cols>
    <col min="1" max="1" width="37.28515625" customWidth="1"/>
  </cols>
  <sheetData>
    <row r="1" spans="1:1" x14ac:dyDescent="0.25">
      <c r="A1" t="s">
        <v>434</v>
      </c>
    </row>
    <row r="3" spans="1:1" ht="45" x14ac:dyDescent="0.25">
      <c r="A3" s="70" t="s">
        <v>435</v>
      </c>
    </row>
    <row r="4" spans="1:1" ht="75" x14ac:dyDescent="0.25">
      <c r="A4" s="70" t="s">
        <v>116</v>
      </c>
    </row>
    <row r="5" spans="1:1" ht="60" x14ac:dyDescent="0.25">
      <c r="A5" s="70" t="s">
        <v>118</v>
      </c>
    </row>
    <row r="6" spans="1:1" ht="45" x14ac:dyDescent="0.25">
      <c r="A6" s="70" t="s">
        <v>436</v>
      </c>
    </row>
    <row r="7" spans="1:1" ht="45" x14ac:dyDescent="0.25">
      <c r="A7" s="70" t="s">
        <v>119</v>
      </c>
    </row>
  </sheetData>
  <sheetProtection algorithmName="SHA-512" hashValue="at9gcq+VOQAAY3LOd9VZmKJC/PonbclpLUvEL8w+NfwE5ihhlQ2hXWOEHv059ADq9L3OliY4vds5f7WqXCmT2A==" saltValue="VyQ1FBZTjEVyN6EjPXElDQ==" spinCount="100000" sheet="1" objects="1" scenarios="1" selectLockedCells="1" selectUnlockedCells="1"/>
  <pageMargins left="0.7" right="0.7" top="0.75" bottom="0.75" header="0.3" footer="0.3"/>
  <pageSetup paperSize="9"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9EF0-2683-46C5-A4E7-3AC90C1C3AAD}">
  <sheetPr codeName="Sheet4"/>
  <dimension ref="A1:EU5"/>
  <sheetViews>
    <sheetView workbookViewId="0">
      <selection activeCell="B6" sqref="B6"/>
    </sheetView>
  </sheetViews>
  <sheetFormatPr defaultRowHeight="15" x14ac:dyDescent="0.25"/>
  <cols>
    <col min="1" max="1" width="13.42578125" customWidth="1"/>
    <col min="2" max="2" width="10.42578125" customWidth="1"/>
    <col min="3" max="3" width="9.7109375" customWidth="1"/>
    <col min="6" max="6" width="8.7109375" customWidth="1"/>
    <col min="132" max="132" width="8.7109375" customWidth="1"/>
    <col min="148" max="148" width="8.7109375" customWidth="1"/>
  </cols>
  <sheetData>
    <row r="1" spans="1:151" x14ac:dyDescent="0.25">
      <c r="A1" t="s">
        <v>437</v>
      </c>
      <c r="B1" t="s">
        <v>438</v>
      </c>
      <c r="C1" t="s">
        <v>439</v>
      </c>
      <c r="D1" t="s">
        <v>440</v>
      </c>
      <c r="E1" t="s">
        <v>440</v>
      </c>
      <c r="F1" t="s">
        <v>441</v>
      </c>
      <c r="G1" t="s">
        <v>441</v>
      </c>
      <c r="H1" t="s">
        <v>441</v>
      </c>
      <c r="I1" t="s">
        <v>441</v>
      </c>
      <c r="J1" t="s">
        <v>441</v>
      </c>
      <c r="K1" t="s">
        <v>441</v>
      </c>
      <c r="L1" t="s">
        <v>441</v>
      </c>
      <c r="M1" t="s">
        <v>441</v>
      </c>
      <c r="N1" t="s">
        <v>441</v>
      </c>
      <c r="O1" t="s">
        <v>441</v>
      </c>
      <c r="P1" t="s">
        <v>441</v>
      </c>
      <c r="Q1" t="s">
        <v>441</v>
      </c>
      <c r="R1" t="s">
        <v>441</v>
      </c>
      <c r="S1" t="s">
        <v>441</v>
      </c>
      <c r="T1" t="s">
        <v>441</v>
      </c>
      <c r="U1" t="s">
        <v>441</v>
      </c>
      <c r="V1" t="s">
        <v>441</v>
      </c>
      <c r="W1" t="s">
        <v>441</v>
      </c>
      <c r="X1" t="s">
        <v>441</v>
      </c>
      <c r="Y1" t="s">
        <v>441</v>
      </c>
      <c r="Z1" t="s">
        <v>441</v>
      </c>
      <c r="AA1" t="s">
        <v>441</v>
      </c>
      <c r="AB1" t="s">
        <v>441</v>
      </c>
      <c r="AC1" t="s">
        <v>441</v>
      </c>
      <c r="AD1" t="s">
        <v>441</v>
      </c>
      <c r="AE1" t="s">
        <v>441</v>
      </c>
      <c r="AF1" t="s">
        <v>441</v>
      </c>
      <c r="AG1" t="s">
        <v>441</v>
      </c>
      <c r="AH1" t="s">
        <v>441</v>
      </c>
      <c r="AI1" t="s">
        <v>441</v>
      </c>
      <c r="AJ1" t="s">
        <v>441</v>
      </c>
      <c r="AK1" t="s">
        <v>441</v>
      </c>
      <c r="AL1" t="s">
        <v>441</v>
      </c>
      <c r="AM1" t="s">
        <v>441</v>
      </c>
      <c r="AN1" t="s">
        <v>441</v>
      </c>
      <c r="AO1" t="s">
        <v>441</v>
      </c>
      <c r="AP1" t="s">
        <v>441</v>
      </c>
      <c r="AQ1" t="s">
        <v>441</v>
      </c>
      <c r="AR1" t="s">
        <v>441</v>
      </c>
      <c r="AS1" t="s">
        <v>441</v>
      </c>
      <c r="AT1" t="s">
        <v>441</v>
      </c>
      <c r="AU1" t="s">
        <v>441</v>
      </c>
      <c r="AV1" t="s">
        <v>441</v>
      </c>
      <c r="AW1" t="s">
        <v>441</v>
      </c>
      <c r="AX1" t="s">
        <v>441</v>
      </c>
      <c r="AY1" t="s">
        <v>441</v>
      </c>
      <c r="AZ1" t="s">
        <v>441</v>
      </c>
      <c r="BA1" t="s">
        <v>441</v>
      </c>
      <c r="BB1" t="s">
        <v>441</v>
      </c>
      <c r="BC1" t="s">
        <v>441</v>
      </c>
      <c r="BD1" t="s">
        <v>441</v>
      </c>
      <c r="BE1" t="s">
        <v>441</v>
      </c>
      <c r="BF1" t="s">
        <v>441</v>
      </c>
      <c r="BG1" t="s">
        <v>441</v>
      </c>
      <c r="BH1" t="s">
        <v>441</v>
      </c>
      <c r="BI1" t="s">
        <v>441</v>
      </c>
      <c r="BJ1" t="s">
        <v>441</v>
      </c>
      <c r="BK1" t="s">
        <v>441</v>
      </c>
      <c r="BL1" t="s">
        <v>441</v>
      </c>
      <c r="BM1" t="s">
        <v>441</v>
      </c>
      <c r="BN1" t="s">
        <v>441</v>
      </c>
      <c r="BO1" t="s">
        <v>441</v>
      </c>
      <c r="BP1" t="s">
        <v>441</v>
      </c>
      <c r="BQ1" t="s">
        <v>441</v>
      </c>
      <c r="BR1" t="s">
        <v>441</v>
      </c>
      <c r="BS1" t="s">
        <v>441</v>
      </c>
      <c r="BT1" t="s">
        <v>441</v>
      </c>
      <c r="BU1" t="s">
        <v>441</v>
      </c>
      <c r="BV1" t="s">
        <v>441</v>
      </c>
      <c r="BW1" t="s">
        <v>441</v>
      </c>
      <c r="BX1" t="s">
        <v>441</v>
      </c>
      <c r="BY1" t="s">
        <v>441</v>
      </c>
      <c r="BZ1" t="s">
        <v>442</v>
      </c>
      <c r="CA1" t="s">
        <v>442</v>
      </c>
      <c r="CB1" t="s">
        <v>442</v>
      </c>
      <c r="CC1" t="s">
        <v>442</v>
      </c>
      <c r="CD1" t="s">
        <v>442</v>
      </c>
      <c r="CE1" t="s">
        <v>442</v>
      </c>
      <c r="CF1" t="s">
        <v>442</v>
      </c>
      <c r="CG1" t="s">
        <v>442</v>
      </c>
      <c r="CH1" t="s">
        <v>442</v>
      </c>
      <c r="CI1" t="s">
        <v>442</v>
      </c>
      <c r="CJ1" t="s">
        <v>442</v>
      </c>
      <c r="CK1" t="s">
        <v>442</v>
      </c>
      <c r="CL1" t="s">
        <v>442</v>
      </c>
      <c r="CM1" t="s">
        <v>442</v>
      </c>
      <c r="CN1" t="s">
        <v>442</v>
      </c>
      <c r="CO1" t="s">
        <v>442</v>
      </c>
      <c r="CP1" t="s">
        <v>442</v>
      </c>
      <c r="CQ1" t="s">
        <v>442</v>
      </c>
      <c r="CR1" t="s">
        <v>442</v>
      </c>
      <c r="CS1" t="s">
        <v>442</v>
      </c>
      <c r="CT1" t="s">
        <v>442</v>
      </c>
      <c r="CU1" t="s">
        <v>442</v>
      </c>
      <c r="CV1" t="s">
        <v>442</v>
      </c>
      <c r="CW1" t="s">
        <v>442</v>
      </c>
      <c r="CX1" t="s">
        <v>442</v>
      </c>
      <c r="CY1" t="s">
        <v>442</v>
      </c>
      <c r="CZ1" t="s">
        <v>442</v>
      </c>
      <c r="DA1" t="s">
        <v>442</v>
      </c>
      <c r="DB1" t="s">
        <v>442</v>
      </c>
      <c r="DC1" t="s">
        <v>442</v>
      </c>
      <c r="DD1" t="s">
        <v>442</v>
      </c>
      <c r="DE1" t="s">
        <v>442</v>
      </c>
      <c r="DF1" t="s">
        <v>442</v>
      </c>
      <c r="DG1" t="s">
        <v>442</v>
      </c>
      <c r="DH1" t="s">
        <v>442</v>
      </c>
      <c r="DI1" t="s">
        <v>442</v>
      </c>
      <c r="DJ1" t="s">
        <v>442</v>
      </c>
      <c r="DK1" t="s">
        <v>442</v>
      </c>
      <c r="DL1" t="s">
        <v>442</v>
      </c>
      <c r="DM1" t="s">
        <v>442</v>
      </c>
      <c r="DN1" t="s">
        <v>442</v>
      </c>
      <c r="DO1" t="s">
        <v>442</v>
      </c>
      <c r="DP1" t="s">
        <v>442</v>
      </c>
      <c r="DQ1" t="s">
        <v>442</v>
      </c>
      <c r="DR1" t="s">
        <v>442</v>
      </c>
      <c r="DS1" t="s">
        <v>442</v>
      </c>
      <c r="DT1" t="s">
        <v>442</v>
      </c>
      <c r="DU1" t="s">
        <v>442</v>
      </c>
      <c r="DV1" t="s">
        <v>442</v>
      </c>
      <c r="DW1" t="s">
        <v>442</v>
      </c>
      <c r="DX1" t="s">
        <v>442</v>
      </c>
      <c r="DY1" t="s">
        <v>442</v>
      </c>
      <c r="DZ1" t="s">
        <v>442</v>
      </c>
      <c r="EA1" t="s">
        <v>442</v>
      </c>
      <c r="EB1" t="s">
        <v>442</v>
      </c>
      <c r="EC1" t="s">
        <v>442</v>
      </c>
      <c r="ED1" t="s">
        <v>442</v>
      </c>
      <c r="EE1" t="s">
        <v>442</v>
      </c>
      <c r="EF1" t="s">
        <v>442</v>
      </c>
      <c r="EG1" t="s">
        <v>442</v>
      </c>
      <c r="EH1" t="s">
        <v>442</v>
      </c>
      <c r="EI1" t="s">
        <v>442</v>
      </c>
      <c r="EJ1" t="s">
        <v>442</v>
      </c>
      <c r="EK1" t="s">
        <v>442</v>
      </c>
      <c r="EL1" t="s">
        <v>442</v>
      </c>
      <c r="EM1" t="s">
        <v>442</v>
      </c>
      <c r="EN1" t="s">
        <v>442</v>
      </c>
      <c r="EO1" t="s">
        <v>442</v>
      </c>
      <c r="EP1" t="s">
        <v>442</v>
      </c>
      <c r="EQ1" t="s">
        <v>442</v>
      </c>
      <c r="ER1" t="s">
        <v>442</v>
      </c>
      <c r="ES1" t="s">
        <v>442</v>
      </c>
      <c r="ET1" s="46" t="s">
        <v>443</v>
      </c>
      <c r="EU1" s="43" t="s">
        <v>443</v>
      </c>
    </row>
    <row r="2" spans="1:151" x14ac:dyDescent="0.25">
      <c r="A2" t="s">
        <v>444</v>
      </c>
      <c r="B2">
        <v>1</v>
      </c>
      <c r="C2">
        <v>1</v>
      </c>
      <c r="D2">
        <v>1</v>
      </c>
      <c r="E2">
        <v>2</v>
      </c>
      <c r="F2">
        <v>1</v>
      </c>
      <c r="G2">
        <v>2</v>
      </c>
      <c r="H2">
        <v>3</v>
      </c>
      <c r="I2">
        <v>4</v>
      </c>
      <c r="J2">
        <v>5</v>
      </c>
      <c r="K2">
        <v>6</v>
      </c>
      <c r="L2">
        <v>7</v>
      </c>
      <c r="M2">
        <v>8</v>
      </c>
      <c r="N2">
        <v>9</v>
      </c>
      <c r="O2">
        <v>10</v>
      </c>
      <c r="P2">
        <v>11</v>
      </c>
      <c r="Q2">
        <v>12</v>
      </c>
      <c r="R2">
        <v>13</v>
      </c>
      <c r="S2">
        <v>14</v>
      </c>
      <c r="T2">
        <v>15</v>
      </c>
      <c r="U2">
        <v>16</v>
      </c>
      <c r="V2">
        <v>17</v>
      </c>
      <c r="W2">
        <v>18</v>
      </c>
      <c r="X2">
        <v>19</v>
      </c>
      <c r="Y2">
        <v>20</v>
      </c>
      <c r="Z2">
        <v>21</v>
      </c>
      <c r="AA2">
        <v>22</v>
      </c>
      <c r="AB2">
        <v>23</v>
      </c>
      <c r="AC2">
        <v>24</v>
      </c>
      <c r="AD2">
        <v>25</v>
      </c>
      <c r="AE2">
        <v>26</v>
      </c>
      <c r="AF2">
        <v>27</v>
      </c>
      <c r="AG2">
        <v>28</v>
      </c>
      <c r="AH2">
        <v>29</v>
      </c>
      <c r="AI2">
        <v>30</v>
      </c>
      <c r="AJ2">
        <v>31</v>
      </c>
      <c r="AK2">
        <v>32</v>
      </c>
      <c r="AL2">
        <v>33</v>
      </c>
      <c r="AM2">
        <v>34</v>
      </c>
      <c r="AN2">
        <v>35</v>
      </c>
      <c r="AO2">
        <v>36</v>
      </c>
      <c r="AP2">
        <v>37</v>
      </c>
      <c r="AQ2">
        <v>38</v>
      </c>
      <c r="AR2">
        <v>39</v>
      </c>
      <c r="AS2">
        <v>40</v>
      </c>
      <c r="AT2">
        <v>41</v>
      </c>
      <c r="AU2">
        <v>42</v>
      </c>
      <c r="AV2">
        <v>43</v>
      </c>
      <c r="AW2">
        <v>44</v>
      </c>
      <c r="AX2">
        <v>45</v>
      </c>
      <c r="AY2">
        <v>46</v>
      </c>
      <c r="AZ2">
        <v>47</v>
      </c>
      <c r="BA2">
        <v>48</v>
      </c>
      <c r="BB2">
        <v>49</v>
      </c>
      <c r="BC2">
        <v>50</v>
      </c>
      <c r="BD2">
        <v>51</v>
      </c>
      <c r="BE2">
        <v>52</v>
      </c>
      <c r="BF2">
        <v>53</v>
      </c>
      <c r="BG2">
        <v>54</v>
      </c>
      <c r="BH2">
        <v>55</v>
      </c>
      <c r="BI2">
        <v>56</v>
      </c>
      <c r="BJ2">
        <v>57</v>
      </c>
      <c r="BK2">
        <v>58</v>
      </c>
      <c r="BL2">
        <v>59</v>
      </c>
      <c r="BM2">
        <v>60</v>
      </c>
      <c r="BN2">
        <v>61</v>
      </c>
      <c r="BO2">
        <v>62</v>
      </c>
      <c r="BP2">
        <v>63</v>
      </c>
      <c r="BQ2">
        <v>64</v>
      </c>
      <c r="BR2">
        <v>65</v>
      </c>
      <c r="BS2">
        <v>66</v>
      </c>
      <c r="BT2">
        <v>67</v>
      </c>
      <c r="BU2">
        <v>68</v>
      </c>
      <c r="BV2">
        <v>69</v>
      </c>
      <c r="BW2">
        <v>70</v>
      </c>
      <c r="BX2">
        <v>71</v>
      </c>
      <c r="BY2">
        <v>72</v>
      </c>
      <c r="BZ2">
        <v>1</v>
      </c>
      <c r="CA2">
        <v>2</v>
      </c>
      <c r="CB2">
        <v>3</v>
      </c>
      <c r="CC2">
        <v>4</v>
      </c>
      <c r="CD2">
        <v>5</v>
      </c>
      <c r="CE2">
        <v>6</v>
      </c>
      <c r="CF2">
        <v>7</v>
      </c>
      <c r="CG2">
        <v>8</v>
      </c>
      <c r="CH2">
        <v>9</v>
      </c>
      <c r="CI2">
        <v>10</v>
      </c>
      <c r="CJ2">
        <v>11</v>
      </c>
      <c r="CK2">
        <v>12</v>
      </c>
      <c r="CL2">
        <v>13</v>
      </c>
      <c r="CM2">
        <v>14</v>
      </c>
      <c r="CN2">
        <v>15</v>
      </c>
      <c r="CO2">
        <v>16</v>
      </c>
      <c r="CP2">
        <v>17</v>
      </c>
      <c r="CQ2">
        <v>18</v>
      </c>
      <c r="CR2">
        <v>19</v>
      </c>
      <c r="CS2">
        <v>20</v>
      </c>
      <c r="CT2">
        <v>21</v>
      </c>
      <c r="CU2">
        <v>22</v>
      </c>
      <c r="CV2">
        <v>23</v>
      </c>
      <c r="CW2">
        <v>24</v>
      </c>
      <c r="CX2">
        <v>25</v>
      </c>
      <c r="CY2">
        <v>26</v>
      </c>
      <c r="CZ2">
        <v>27</v>
      </c>
      <c r="DA2">
        <v>28</v>
      </c>
      <c r="DB2">
        <v>29</v>
      </c>
      <c r="DC2">
        <v>30</v>
      </c>
      <c r="DD2">
        <v>31</v>
      </c>
      <c r="DE2">
        <v>32</v>
      </c>
      <c r="DF2">
        <v>33</v>
      </c>
      <c r="DG2">
        <v>34</v>
      </c>
      <c r="DH2">
        <v>35</v>
      </c>
      <c r="DI2">
        <v>36</v>
      </c>
      <c r="DJ2">
        <v>37</v>
      </c>
      <c r="DK2">
        <v>38</v>
      </c>
      <c r="DL2">
        <v>39</v>
      </c>
      <c r="DM2">
        <v>40</v>
      </c>
      <c r="DN2">
        <v>41</v>
      </c>
      <c r="DO2">
        <v>42</v>
      </c>
      <c r="DP2">
        <v>43</v>
      </c>
      <c r="DQ2">
        <v>44</v>
      </c>
      <c r="DR2">
        <v>45</v>
      </c>
      <c r="DS2">
        <v>46</v>
      </c>
      <c r="DT2">
        <v>47</v>
      </c>
      <c r="DU2">
        <v>48</v>
      </c>
      <c r="DV2">
        <v>49</v>
      </c>
      <c r="DW2">
        <v>50</v>
      </c>
      <c r="DX2">
        <v>51</v>
      </c>
      <c r="DY2">
        <v>52</v>
      </c>
      <c r="DZ2">
        <v>53</v>
      </c>
      <c r="EA2">
        <v>54</v>
      </c>
      <c r="EB2">
        <v>55</v>
      </c>
      <c r="EC2">
        <v>56</v>
      </c>
      <c r="ED2">
        <v>57</v>
      </c>
      <c r="EE2">
        <v>58</v>
      </c>
      <c r="EF2">
        <v>59</v>
      </c>
      <c r="EG2">
        <v>60</v>
      </c>
      <c r="EH2">
        <v>61</v>
      </c>
      <c r="EI2">
        <v>62</v>
      </c>
      <c r="EJ2">
        <v>63</v>
      </c>
      <c r="EK2">
        <v>64</v>
      </c>
      <c r="EL2">
        <v>65</v>
      </c>
      <c r="EM2">
        <v>66</v>
      </c>
      <c r="EN2">
        <v>67</v>
      </c>
      <c r="EO2">
        <v>68</v>
      </c>
      <c r="EP2">
        <v>69</v>
      </c>
      <c r="EQ2">
        <v>70</v>
      </c>
      <c r="ER2">
        <v>71</v>
      </c>
      <c r="ES2">
        <v>72</v>
      </c>
      <c r="ET2" s="46">
        <v>1</v>
      </c>
      <c r="EU2" s="43">
        <v>2</v>
      </c>
    </row>
    <row r="3" spans="1:151" x14ac:dyDescent="0.25">
      <c r="A3" t="s">
        <v>445</v>
      </c>
      <c r="B3" t="str">
        <f>B1&amp;"."&amp;B2</f>
        <v>LANAME.1</v>
      </c>
      <c r="C3" t="str">
        <f t="shared" ref="C3:BN3" si="0">C1&amp;"."&amp;C2</f>
        <v>LAONSCODE.1</v>
      </c>
      <c r="D3" t="str">
        <f t="shared" si="0"/>
        <v>CONTACT.1</v>
      </c>
      <c r="E3" t="str">
        <f t="shared" si="0"/>
        <v>CONTACT.2</v>
      </c>
      <c r="F3" t="str">
        <f t="shared" si="0"/>
        <v>COMMISSIONED.1</v>
      </c>
      <c r="G3" t="str">
        <f t="shared" si="0"/>
        <v>COMMISSIONED.2</v>
      </c>
      <c r="H3" t="str">
        <f t="shared" si="0"/>
        <v>COMMISSIONED.3</v>
      </c>
      <c r="I3" t="str">
        <f t="shared" si="0"/>
        <v>COMMISSIONED.4</v>
      </c>
      <c r="J3" t="str">
        <f t="shared" si="0"/>
        <v>COMMISSIONED.5</v>
      </c>
      <c r="K3" t="str">
        <f t="shared" si="0"/>
        <v>COMMISSIONED.6</v>
      </c>
      <c r="L3" t="str">
        <f t="shared" si="0"/>
        <v>COMMISSIONED.7</v>
      </c>
      <c r="M3" t="str">
        <f t="shared" si="0"/>
        <v>COMMISSIONED.8</v>
      </c>
      <c r="N3" t="str">
        <f t="shared" si="0"/>
        <v>COMMISSIONED.9</v>
      </c>
      <c r="O3" t="str">
        <f t="shared" si="0"/>
        <v>COMMISSIONED.10</v>
      </c>
      <c r="P3" t="str">
        <f t="shared" si="0"/>
        <v>COMMISSIONED.11</v>
      </c>
      <c r="Q3" t="str">
        <f t="shared" si="0"/>
        <v>COMMISSIONED.12</v>
      </c>
      <c r="R3" t="str">
        <f t="shared" si="0"/>
        <v>COMMISSIONED.13</v>
      </c>
      <c r="S3" t="str">
        <f t="shared" si="0"/>
        <v>COMMISSIONED.14</v>
      </c>
      <c r="T3" t="str">
        <f t="shared" si="0"/>
        <v>COMMISSIONED.15</v>
      </c>
      <c r="U3" t="str">
        <f t="shared" si="0"/>
        <v>COMMISSIONED.16</v>
      </c>
      <c r="V3" t="str">
        <f t="shared" si="0"/>
        <v>COMMISSIONED.17</v>
      </c>
      <c r="W3" t="str">
        <f t="shared" si="0"/>
        <v>COMMISSIONED.18</v>
      </c>
      <c r="X3" t="str">
        <f t="shared" si="0"/>
        <v>COMMISSIONED.19</v>
      </c>
      <c r="Y3" t="str">
        <f t="shared" si="0"/>
        <v>COMMISSIONED.20</v>
      </c>
      <c r="Z3" t="str">
        <f t="shared" si="0"/>
        <v>COMMISSIONED.21</v>
      </c>
      <c r="AA3" t="str">
        <f t="shared" si="0"/>
        <v>COMMISSIONED.22</v>
      </c>
      <c r="AB3" t="str">
        <f t="shared" si="0"/>
        <v>COMMISSIONED.23</v>
      </c>
      <c r="AC3" t="str">
        <f t="shared" si="0"/>
        <v>COMMISSIONED.24</v>
      </c>
      <c r="AD3" t="str">
        <f t="shared" si="0"/>
        <v>COMMISSIONED.25</v>
      </c>
      <c r="AE3" t="str">
        <f t="shared" si="0"/>
        <v>COMMISSIONED.26</v>
      </c>
      <c r="AF3" t="str">
        <f t="shared" si="0"/>
        <v>COMMISSIONED.27</v>
      </c>
      <c r="AG3" t="str">
        <f t="shared" si="0"/>
        <v>COMMISSIONED.28</v>
      </c>
      <c r="AH3" t="str">
        <f t="shared" si="0"/>
        <v>COMMISSIONED.29</v>
      </c>
      <c r="AI3" t="str">
        <f t="shared" si="0"/>
        <v>COMMISSIONED.30</v>
      </c>
      <c r="AJ3" t="str">
        <f t="shared" si="0"/>
        <v>COMMISSIONED.31</v>
      </c>
      <c r="AK3" t="str">
        <f t="shared" si="0"/>
        <v>COMMISSIONED.32</v>
      </c>
      <c r="AL3" t="str">
        <f t="shared" si="0"/>
        <v>COMMISSIONED.33</v>
      </c>
      <c r="AM3" t="str">
        <f t="shared" si="0"/>
        <v>COMMISSIONED.34</v>
      </c>
      <c r="AN3" t="str">
        <f t="shared" si="0"/>
        <v>COMMISSIONED.35</v>
      </c>
      <c r="AO3" t="str">
        <f t="shared" si="0"/>
        <v>COMMISSIONED.36</v>
      </c>
      <c r="AP3" t="str">
        <f t="shared" si="0"/>
        <v>COMMISSIONED.37</v>
      </c>
      <c r="AQ3" t="str">
        <f t="shared" si="0"/>
        <v>COMMISSIONED.38</v>
      </c>
      <c r="AR3" t="str">
        <f t="shared" si="0"/>
        <v>COMMISSIONED.39</v>
      </c>
      <c r="AS3" t="str">
        <f t="shared" si="0"/>
        <v>COMMISSIONED.40</v>
      </c>
      <c r="AT3" t="str">
        <f t="shared" si="0"/>
        <v>COMMISSIONED.41</v>
      </c>
      <c r="AU3" t="str">
        <f t="shared" si="0"/>
        <v>COMMISSIONED.42</v>
      </c>
      <c r="AV3" t="str">
        <f t="shared" si="0"/>
        <v>COMMISSIONED.43</v>
      </c>
      <c r="AW3" t="str">
        <f t="shared" si="0"/>
        <v>COMMISSIONED.44</v>
      </c>
      <c r="AX3" t="str">
        <f t="shared" si="0"/>
        <v>COMMISSIONED.45</v>
      </c>
      <c r="AY3" t="str">
        <f t="shared" si="0"/>
        <v>COMMISSIONED.46</v>
      </c>
      <c r="AZ3" t="str">
        <f t="shared" si="0"/>
        <v>COMMISSIONED.47</v>
      </c>
      <c r="BA3" t="str">
        <f t="shared" si="0"/>
        <v>COMMISSIONED.48</v>
      </c>
      <c r="BB3" t="str">
        <f t="shared" si="0"/>
        <v>COMMISSIONED.49</v>
      </c>
      <c r="BC3" t="str">
        <f t="shared" si="0"/>
        <v>COMMISSIONED.50</v>
      </c>
      <c r="BD3" t="str">
        <f t="shared" si="0"/>
        <v>COMMISSIONED.51</v>
      </c>
      <c r="BE3" t="str">
        <f t="shared" si="0"/>
        <v>COMMISSIONED.52</v>
      </c>
      <c r="BF3" t="str">
        <f t="shared" si="0"/>
        <v>COMMISSIONED.53</v>
      </c>
      <c r="BG3" t="str">
        <f t="shared" si="0"/>
        <v>COMMISSIONED.54</v>
      </c>
      <c r="BH3" t="str">
        <f t="shared" si="0"/>
        <v>COMMISSIONED.55</v>
      </c>
      <c r="BI3" t="str">
        <f t="shared" si="0"/>
        <v>COMMISSIONED.56</v>
      </c>
      <c r="BJ3" t="str">
        <f t="shared" si="0"/>
        <v>COMMISSIONED.57</v>
      </c>
      <c r="BK3" t="str">
        <f t="shared" si="0"/>
        <v>COMMISSIONED.58</v>
      </c>
      <c r="BL3" t="str">
        <f t="shared" si="0"/>
        <v>COMMISSIONED.59</v>
      </c>
      <c r="BM3" t="str">
        <f t="shared" si="0"/>
        <v>COMMISSIONED.60</v>
      </c>
      <c r="BN3" t="str">
        <f t="shared" si="0"/>
        <v>COMMISSIONED.61</v>
      </c>
      <c r="BO3" t="str">
        <f t="shared" ref="BO3:DZ3" si="1">BO1&amp;"."&amp;BO2</f>
        <v>COMMISSIONED.62</v>
      </c>
      <c r="BP3" t="str">
        <f t="shared" si="1"/>
        <v>COMMISSIONED.63</v>
      </c>
      <c r="BQ3" t="str">
        <f t="shared" si="1"/>
        <v>COMMISSIONED.64</v>
      </c>
      <c r="BR3" t="str">
        <f t="shared" si="1"/>
        <v>COMMISSIONED.65</v>
      </c>
      <c r="BS3" t="str">
        <f t="shared" si="1"/>
        <v>COMMISSIONED.66</v>
      </c>
      <c r="BT3" t="str">
        <f t="shared" si="1"/>
        <v>COMMISSIONED.67</v>
      </c>
      <c r="BU3" t="str">
        <f t="shared" si="1"/>
        <v>COMMISSIONED.68</v>
      </c>
      <c r="BV3" t="str">
        <f t="shared" si="1"/>
        <v>COMMISSIONED.69</v>
      </c>
      <c r="BW3" t="str">
        <f t="shared" si="1"/>
        <v>COMMISSIONED.70</v>
      </c>
      <c r="BX3" t="str">
        <f t="shared" si="1"/>
        <v>COMMISSIONED.71</v>
      </c>
      <c r="BY3" t="str">
        <f t="shared" si="1"/>
        <v>COMMISSIONED.72</v>
      </c>
      <c r="BZ3" t="str">
        <f t="shared" si="1"/>
        <v>CAPACITY.1</v>
      </c>
      <c r="CA3" t="str">
        <f t="shared" si="1"/>
        <v>CAPACITY.2</v>
      </c>
      <c r="CB3" t="str">
        <f t="shared" si="1"/>
        <v>CAPACITY.3</v>
      </c>
      <c r="CC3" t="str">
        <f t="shared" si="1"/>
        <v>CAPACITY.4</v>
      </c>
      <c r="CD3" t="str">
        <f t="shared" si="1"/>
        <v>CAPACITY.5</v>
      </c>
      <c r="CE3" t="str">
        <f t="shared" si="1"/>
        <v>CAPACITY.6</v>
      </c>
      <c r="CF3" t="str">
        <f t="shared" si="1"/>
        <v>CAPACITY.7</v>
      </c>
      <c r="CG3" t="str">
        <f t="shared" si="1"/>
        <v>CAPACITY.8</v>
      </c>
      <c r="CH3" t="str">
        <f t="shared" si="1"/>
        <v>CAPACITY.9</v>
      </c>
      <c r="CI3" t="str">
        <f t="shared" si="1"/>
        <v>CAPACITY.10</v>
      </c>
      <c r="CJ3" t="str">
        <f t="shared" si="1"/>
        <v>CAPACITY.11</v>
      </c>
      <c r="CK3" t="str">
        <f t="shared" si="1"/>
        <v>CAPACITY.12</v>
      </c>
      <c r="CL3" t="str">
        <f t="shared" si="1"/>
        <v>CAPACITY.13</v>
      </c>
      <c r="CM3" t="str">
        <f t="shared" si="1"/>
        <v>CAPACITY.14</v>
      </c>
      <c r="CN3" t="str">
        <f t="shared" si="1"/>
        <v>CAPACITY.15</v>
      </c>
      <c r="CO3" t="str">
        <f t="shared" si="1"/>
        <v>CAPACITY.16</v>
      </c>
      <c r="CP3" t="str">
        <f t="shared" si="1"/>
        <v>CAPACITY.17</v>
      </c>
      <c r="CQ3" t="str">
        <f t="shared" si="1"/>
        <v>CAPACITY.18</v>
      </c>
      <c r="CR3" t="str">
        <f t="shared" si="1"/>
        <v>CAPACITY.19</v>
      </c>
      <c r="CS3" t="str">
        <f t="shared" si="1"/>
        <v>CAPACITY.20</v>
      </c>
      <c r="CT3" t="str">
        <f t="shared" si="1"/>
        <v>CAPACITY.21</v>
      </c>
      <c r="CU3" t="str">
        <f t="shared" si="1"/>
        <v>CAPACITY.22</v>
      </c>
      <c r="CV3" t="str">
        <f t="shared" si="1"/>
        <v>CAPACITY.23</v>
      </c>
      <c r="CW3" t="str">
        <f t="shared" si="1"/>
        <v>CAPACITY.24</v>
      </c>
      <c r="CX3" t="str">
        <f t="shared" si="1"/>
        <v>CAPACITY.25</v>
      </c>
      <c r="CY3" t="str">
        <f t="shared" si="1"/>
        <v>CAPACITY.26</v>
      </c>
      <c r="CZ3" t="str">
        <f t="shared" si="1"/>
        <v>CAPACITY.27</v>
      </c>
      <c r="DA3" t="str">
        <f t="shared" si="1"/>
        <v>CAPACITY.28</v>
      </c>
      <c r="DB3" t="str">
        <f t="shared" si="1"/>
        <v>CAPACITY.29</v>
      </c>
      <c r="DC3" t="str">
        <f t="shared" si="1"/>
        <v>CAPACITY.30</v>
      </c>
      <c r="DD3" t="str">
        <f t="shared" si="1"/>
        <v>CAPACITY.31</v>
      </c>
      <c r="DE3" t="str">
        <f t="shared" si="1"/>
        <v>CAPACITY.32</v>
      </c>
      <c r="DF3" t="str">
        <f t="shared" si="1"/>
        <v>CAPACITY.33</v>
      </c>
      <c r="DG3" t="str">
        <f t="shared" si="1"/>
        <v>CAPACITY.34</v>
      </c>
      <c r="DH3" t="str">
        <f t="shared" si="1"/>
        <v>CAPACITY.35</v>
      </c>
      <c r="DI3" t="str">
        <f t="shared" si="1"/>
        <v>CAPACITY.36</v>
      </c>
      <c r="DJ3" t="str">
        <f t="shared" si="1"/>
        <v>CAPACITY.37</v>
      </c>
      <c r="DK3" t="str">
        <f t="shared" si="1"/>
        <v>CAPACITY.38</v>
      </c>
      <c r="DL3" t="str">
        <f t="shared" si="1"/>
        <v>CAPACITY.39</v>
      </c>
      <c r="DM3" t="str">
        <f t="shared" si="1"/>
        <v>CAPACITY.40</v>
      </c>
      <c r="DN3" t="str">
        <f t="shared" si="1"/>
        <v>CAPACITY.41</v>
      </c>
      <c r="DO3" t="str">
        <f t="shared" si="1"/>
        <v>CAPACITY.42</v>
      </c>
      <c r="DP3" t="str">
        <f t="shared" si="1"/>
        <v>CAPACITY.43</v>
      </c>
      <c r="DQ3" t="str">
        <f t="shared" si="1"/>
        <v>CAPACITY.44</v>
      </c>
      <c r="DR3" t="str">
        <f t="shared" si="1"/>
        <v>CAPACITY.45</v>
      </c>
      <c r="DS3" t="str">
        <f t="shared" si="1"/>
        <v>CAPACITY.46</v>
      </c>
      <c r="DT3" t="str">
        <f t="shared" si="1"/>
        <v>CAPACITY.47</v>
      </c>
      <c r="DU3" t="str">
        <f t="shared" si="1"/>
        <v>CAPACITY.48</v>
      </c>
      <c r="DV3" t="str">
        <f t="shared" si="1"/>
        <v>CAPACITY.49</v>
      </c>
      <c r="DW3" t="str">
        <f t="shared" si="1"/>
        <v>CAPACITY.50</v>
      </c>
      <c r="DX3" t="str">
        <f t="shared" si="1"/>
        <v>CAPACITY.51</v>
      </c>
      <c r="DY3" t="str">
        <f t="shared" si="1"/>
        <v>CAPACITY.52</v>
      </c>
      <c r="DZ3" t="str">
        <f t="shared" si="1"/>
        <v>CAPACITY.53</v>
      </c>
      <c r="EA3" t="str">
        <f t="shared" ref="EA3:ES3" si="2">EA1&amp;"."&amp;EA2</f>
        <v>CAPACITY.54</v>
      </c>
      <c r="EB3" t="str">
        <f t="shared" si="2"/>
        <v>CAPACITY.55</v>
      </c>
      <c r="EC3" t="str">
        <f t="shared" si="2"/>
        <v>CAPACITY.56</v>
      </c>
      <c r="ED3" t="str">
        <f t="shared" si="2"/>
        <v>CAPACITY.57</v>
      </c>
      <c r="EE3" t="str">
        <f t="shared" si="2"/>
        <v>CAPACITY.58</v>
      </c>
      <c r="EF3" t="str">
        <f t="shared" si="2"/>
        <v>CAPACITY.59</v>
      </c>
      <c r="EG3" t="str">
        <f t="shared" si="2"/>
        <v>CAPACITY.60</v>
      </c>
      <c r="EH3" t="str">
        <f t="shared" si="2"/>
        <v>CAPACITY.61</v>
      </c>
      <c r="EI3" t="str">
        <f t="shared" si="2"/>
        <v>CAPACITY.62</v>
      </c>
      <c r="EJ3" t="str">
        <f t="shared" si="2"/>
        <v>CAPACITY.63</v>
      </c>
      <c r="EK3" t="str">
        <f t="shared" si="2"/>
        <v>CAPACITY.64</v>
      </c>
      <c r="EL3" t="str">
        <f t="shared" si="2"/>
        <v>CAPACITY.65</v>
      </c>
      <c r="EM3" t="str">
        <f t="shared" si="2"/>
        <v>CAPACITY.66</v>
      </c>
      <c r="EN3" t="str">
        <f t="shared" si="2"/>
        <v>CAPACITY.67</v>
      </c>
      <c r="EO3" t="str">
        <f t="shared" si="2"/>
        <v>CAPACITY.68</v>
      </c>
      <c r="EP3" t="str">
        <f t="shared" si="2"/>
        <v>CAPACITY.69</v>
      </c>
      <c r="EQ3" t="str">
        <f t="shared" si="2"/>
        <v>CAPACITY.70</v>
      </c>
      <c r="ER3" t="str">
        <f t="shared" si="2"/>
        <v>CAPACITY.71</v>
      </c>
      <c r="ES3" t="str">
        <f t="shared" si="2"/>
        <v>CAPACITY.72</v>
      </c>
      <c r="ET3" s="46" t="str">
        <f t="shared" ref="ET3" si="3">ET1&amp;"."&amp;ET2</f>
        <v>OTHER.1</v>
      </c>
      <c r="EU3" s="43" t="str">
        <f>EU1&amp;"."&amp;EU2</f>
        <v>OTHER.2</v>
      </c>
    </row>
    <row r="4" spans="1:151" x14ac:dyDescent="0.25">
      <c r="A4" t="s">
        <v>446</v>
      </c>
      <c r="B4" t="s">
        <v>447</v>
      </c>
      <c r="C4" t="s">
        <v>448</v>
      </c>
      <c r="D4" t="s">
        <v>449</v>
      </c>
      <c r="E4" t="s">
        <v>450</v>
      </c>
      <c r="F4" t="s">
        <v>451</v>
      </c>
      <c r="G4" t="s">
        <v>452</v>
      </c>
      <c r="H4" t="s">
        <v>453</v>
      </c>
      <c r="I4" t="s">
        <v>454</v>
      </c>
      <c r="J4" t="s">
        <v>455</v>
      </c>
      <c r="K4" t="s">
        <v>456</v>
      </c>
      <c r="L4" t="s">
        <v>457</v>
      </c>
      <c r="M4" t="s">
        <v>458</v>
      </c>
      <c r="N4" t="s">
        <v>459</v>
      </c>
      <c r="O4" t="s">
        <v>460</v>
      </c>
      <c r="P4" t="s">
        <v>461</v>
      </c>
      <c r="Q4" t="s">
        <v>462</v>
      </c>
      <c r="R4" t="s">
        <v>463</v>
      </c>
      <c r="S4" t="s">
        <v>464</v>
      </c>
      <c r="T4" t="s">
        <v>465</v>
      </c>
      <c r="U4" t="s">
        <v>466</v>
      </c>
      <c r="V4" t="s">
        <v>467</v>
      </c>
      <c r="W4" t="s">
        <v>468</v>
      </c>
      <c r="X4" t="s">
        <v>469</v>
      </c>
      <c r="Y4" t="s">
        <v>470</v>
      </c>
      <c r="Z4" t="s">
        <v>471</v>
      </c>
      <c r="AA4" t="s">
        <v>472</v>
      </c>
      <c r="AB4" t="s">
        <v>473</v>
      </c>
      <c r="AC4" t="s">
        <v>474</v>
      </c>
      <c r="AD4" t="s">
        <v>475</v>
      </c>
      <c r="AE4" t="s">
        <v>476</v>
      </c>
      <c r="AF4" t="s">
        <v>477</v>
      </c>
      <c r="AG4" t="s">
        <v>478</v>
      </c>
      <c r="AH4" t="s">
        <v>479</v>
      </c>
      <c r="AI4" t="s">
        <v>480</v>
      </c>
      <c r="AJ4" t="s">
        <v>481</v>
      </c>
      <c r="AK4" t="s">
        <v>482</v>
      </c>
      <c r="AL4" t="s">
        <v>483</v>
      </c>
      <c r="AM4" t="s">
        <v>484</v>
      </c>
      <c r="AN4" t="s">
        <v>485</v>
      </c>
      <c r="AO4" t="s">
        <v>486</v>
      </c>
      <c r="AP4" t="s">
        <v>487</v>
      </c>
      <c r="AQ4" t="s">
        <v>488</v>
      </c>
      <c r="AR4" t="s">
        <v>489</v>
      </c>
      <c r="AS4" t="s">
        <v>490</v>
      </c>
      <c r="AT4" t="s">
        <v>491</v>
      </c>
      <c r="AU4" t="s">
        <v>492</v>
      </c>
      <c r="AV4" t="s">
        <v>493</v>
      </c>
      <c r="AW4" t="s">
        <v>494</v>
      </c>
      <c r="AX4" t="s">
        <v>495</v>
      </c>
      <c r="AY4" t="s">
        <v>496</v>
      </c>
      <c r="AZ4" t="s">
        <v>497</v>
      </c>
      <c r="BA4" t="s">
        <v>498</v>
      </c>
      <c r="BB4" t="s">
        <v>499</v>
      </c>
      <c r="BC4" t="s">
        <v>500</v>
      </c>
      <c r="BD4" t="s">
        <v>501</v>
      </c>
      <c r="BE4" t="s">
        <v>502</v>
      </c>
      <c r="BF4" t="s">
        <v>503</v>
      </c>
      <c r="BG4" t="s">
        <v>504</v>
      </c>
      <c r="BH4" t="s">
        <v>505</v>
      </c>
      <c r="BI4" t="s">
        <v>506</v>
      </c>
      <c r="BJ4" t="s">
        <v>507</v>
      </c>
      <c r="BK4" t="s">
        <v>508</v>
      </c>
      <c r="BL4" t="s">
        <v>509</v>
      </c>
      <c r="BM4" t="s">
        <v>510</v>
      </c>
      <c r="BN4" t="s">
        <v>511</v>
      </c>
      <c r="BO4" t="s">
        <v>512</v>
      </c>
      <c r="BP4" t="s">
        <v>513</v>
      </c>
      <c r="BQ4" t="s">
        <v>514</v>
      </c>
      <c r="BR4" t="s">
        <v>515</v>
      </c>
      <c r="BS4" t="s">
        <v>516</v>
      </c>
      <c r="BT4" t="s">
        <v>517</v>
      </c>
      <c r="BU4" t="s">
        <v>518</v>
      </c>
      <c r="BV4" t="s">
        <v>519</v>
      </c>
      <c r="BW4" t="s">
        <v>520</v>
      </c>
      <c r="BX4" t="s">
        <v>521</v>
      </c>
      <c r="BY4" t="s">
        <v>522</v>
      </c>
      <c r="BZ4" t="s">
        <v>523</v>
      </c>
      <c r="CA4" t="s">
        <v>524</v>
      </c>
      <c r="CB4" t="s">
        <v>525</v>
      </c>
      <c r="CC4" t="s">
        <v>526</v>
      </c>
      <c r="CD4" t="s">
        <v>527</v>
      </c>
      <c r="CE4" t="s">
        <v>528</v>
      </c>
      <c r="CF4" t="s">
        <v>529</v>
      </c>
      <c r="CG4" t="s">
        <v>530</v>
      </c>
      <c r="CH4" t="s">
        <v>531</v>
      </c>
      <c r="CI4" t="s">
        <v>532</v>
      </c>
      <c r="CJ4" t="s">
        <v>533</v>
      </c>
      <c r="CK4" t="s">
        <v>534</v>
      </c>
      <c r="CL4" t="s">
        <v>535</v>
      </c>
      <c r="CM4" t="s">
        <v>536</v>
      </c>
      <c r="CN4" t="s">
        <v>537</v>
      </c>
      <c r="CO4" t="s">
        <v>538</v>
      </c>
      <c r="CP4" t="s">
        <v>539</v>
      </c>
      <c r="CQ4" t="s">
        <v>540</v>
      </c>
      <c r="CR4" t="s">
        <v>541</v>
      </c>
      <c r="CS4" t="s">
        <v>542</v>
      </c>
      <c r="CT4" t="s">
        <v>543</v>
      </c>
      <c r="CU4" t="s">
        <v>544</v>
      </c>
      <c r="CV4" t="s">
        <v>545</v>
      </c>
      <c r="CW4" t="s">
        <v>546</v>
      </c>
      <c r="CX4" t="s">
        <v>547</v>
      </c>
      <c r="CY4" t="s">
        <v>548</v>
      </c>
      <c r="CZ4" t="s">
        <v>549</v>
      </c>
      <c r="DA4" t="s">
        <v>550</v>
      </c>
      <c r="DB4" t="s">
        <v>551</v>
      </c>
      <c r="DC4" t="s">
        <v>552</v>
      </c>
      <c r="DD4" t="s">
        <v>553</v>
      </c>
      <c r="DE4" t="s">
        <v>554</v>
      </c>
      <c r="DF4" t="s">
        <v>555</v>
      </c>
      <c r="DG4" t="s">
        <v>556</v>
      </c>
      <c r="DH4" t="s">
        <v>557</v>
      </c>
      <c r="DI4" t="s">
        <v>558</v>
      </c>
      <c r="DJ4" t="s">
        <v>559</v>
      </c>
      <c r="DK4" t="s">
        <v>560</v>
      </c>
      <c r="DL4" t="s">
        <v>561</v>
      </c>
      <c r="DM4" t="s">
        <v>562</v>
      </c>
      <c r="DN4" t="s">
        <v>563</v>
      </c>
      <c r="DO4" t="s">
        <v>564</v>
      </c>
      <c r="DP4" t="s">
        <v>565</v>
      </c>
      <c r="DQ4" t="s">
        <v>566</v>
      </c>
      <c r="DR4" t="s">
        <v>567</v>
      </c>
      <c r="DS4" t="s">
        <v>568</v>
      </c>
      <c r="DT4" t="s">
        <v>569</v>
      </c>
      <c r="DU4" t="s">
        <v>570</v>
      </c>
      <c r="DV4" t="s">
        <v>571</v>
      </c>
      <c r="DW4" t="s">
        <v>572</v>
      </c>
      <c r="DX4" t="s">
        <v>573</v>
      </c>
      <c r="DY4" t="s">
        <v>574</v>
      </c>
      <c r="DZ4" t="s">
        <v>575</v>
      </c>
      <c r="EA4" t="s">
        <v>576</v>
      </c>
      <c r="EB4" t="s">
        <v>577</v>
      </c>
      <c r="EC4" t="s">
        <v>578</v>
      </c>
      <c r="ED4" t="s">
        <v>579</v>
      </c>
      <c r="EE4" t="s">
        <v>580</v>
      </c>
      <c r="EF4" t="s">
        <v>581</v>
      </c>
      <c r="EG4" t="s">
        <v>582</v>
      </c>
      <c r="EH4" t="s">
        <v>583</v>
      </c>
      <c r="EI4" t="s">
        <v>584</v>
      </c>
      <c r="EJ4" t="s">
        <v>585</v>
      </c>
      <c r="EK4" t="s">
        <v>586</v>
      </c>
      <c r="EL4" t="s">
        <v>587</v>
      </c>
      <c r="EM4" t="s">
        <v>588</v>
      </c>
      <c r="EN4" t="s">
        <v>589</v>
      </c>
      <c r="EO4" t="s">
        <v>590</v>
      </c>
      <c r="EP4" t="s">
        <v>591</v>
      </c>
      <c r="EQ4" t="s">
        <v>592</v>
      </c>
      <c r="ER4" t="s">
        <v>593</v>
      </c>
      <c r="ES4" t="s">
        <v>594</v>
      </c>
      <c r="ET4" s="46" t="s">
        <v>595</v>
      </c>
      <c r="EU4" s="43" t="s">
        <v>596</v>
      </c>
    </row>
    <row r="5" spans="1:151" x14ac:dyDescent="0.25">
      <c r="A5" t="s">
        <v>597</v>
      </c>
      <c r="B5" t="str">
        <f>IF(ISBLANK('Capacity Template'!B42),"BLANK",'Capacity Template'!B42)</f>
        <v>Barnsley</v>
      </c>
      <c r="C5" t="str">
        <f>IF(ISBLANK('Capacity Template'!B42),"BLANK",INDEX('Source - LAs List'!$B$2:$B$154,MATCH('Capacity Template'!B42,'Source - LAs List'!$A$2:$A$154,0)))</f>
        <v>E08000016</v>
      </c>
      <c r="D5" t="str">
        <f>IF(ISBLANK('Capacity Template'!B47),"BLANK",'Capacity Template'!B47)</f>
        <v>Sharon Graham</v>
      </c>
      <c r="E5" t="str">
        <f>IF(ISBLANK('Capacity Template'!B48),"BLANK",'Capacity Template'!B48)</f>
        <v>sharongraham@barnsley.gov.uk</v>
      </c>
      <c r="F5">
        <f>IF(ISBLANK(INDEX('Capacity Template'!$C$54:$C$71,1)),"BLANK",INDEX('Capacity Template'!$C$54:$C$71,1))</f>
        <v>96</v>
      </c>
      <c r="G5">
        <f>IF(ISBLANK(INDEX('Capacity Template'!$C$54:$C$71,2)),"BLANK",INDEX('Capacity Template'!$C$54:$C$71,2))</f>
        <v>97</v>
      </c>
      <c r="H5">
        <f>IF(ISBLANK(INDEX('Capacity Template'!$C$54:$C$71,3)),"BLANK",INDEX('Capacity Template'!$C$54:$C$71,3))</f>
        <v>19</v>
      </c>
      <c r="I5">
        <f>IF(ISBLANK(INDEX('Capacity Template'!$C$54:$C$71,4)),"BLANK",INDEX('Capacity Template'!$C$54:$C$71,4))</f>
        <v>19</v>
      </c>
      <c r="J5">
        <f>IF(ISBLANK(INDEX('Capacity Template'!$C$54:$C$71,5)),"BLANK",INDEX('Capacity Template'!$C$54:$C$71,5))</f>
        <v>1123</v>
      </c>
      <c r="K5">
        <f>IF(ISBLANK(INDEX('Capacity Template'!$C$54:$C$71,6)),"BLANK",INDEX('Capacity Template'!$C$54:$C$71,6))</f>
        <v>1166</v>
      </c>
      <c r="L5">
        <f>IF(ISBLANK(INDEX('Capacity Template'!$C$54:$C$71,7)),"BLANK",INDEX('Capacity Template'!$C$54:$C$71,7))</f>
        <v>131</v>
      </c>
      <c r="M5">
        <f>IF(ISBLANK(INDEX('Capacity Template'!$C$54:$C$71,8)),"BLANK",INDEX('Capacity Template'!$C$54:$C$71,8))</f>
        <v>148</v>
      </c>
      <c r="N5">
        <f>IF(ISBLANK(INDEX('Capacity Template'!$C$54:$C$71,9)),"BLANK",INDEX('Capacity Template'!$C$54:$C$71,9))</f>
        <v>1115</v>
      </c>
      <c r="O5">
        <f>IF(ISBLANK(INDEX('Capacity Template'!$C$54:$C$71,10)),"BLANK",INDEX('Capacity Template'!$C$54:$C$71,10))</f>
        <v>434805</v>
      </c>
      <c r="P5">
        <f>IF(ISBLANK(INDEX('Capacity Template'!$C$54:$C$71,11)),"BLANK",INDEX('Capacity Template'!$C$54:$C$71,11))</f>
        <v>210</v>
      </c>
      <c r="Q5">
        <f>IF(ISBLANK(INDEX('Capacity Template'!$C$54:$C$71,12)),"BLANK",INDEX('Capacity Template'!$C$54:$C$71,12))</f>
        <v>101991</v>
      </c>
      <c r="R5">
        <f>IF(ISBLANK(INDEX('Capacity Template'!$C$54:$C$71,13)),"BLANK",INDEX('Capacity Template'!$C$54:$C$71,13))</f>
        <v>33</v>
      </c>
      <c r="S5">
        <f>IF(ISBLANK(INDEX('Capacity Template'!$C$54:$C$71,14)),"BLANK",INDEX('Capacity Template'!$C$54:$C$71,14))</f>
        <v>63</v>
      </c>
      <c r="T5">
        <f>IF(ISBLANK(INDEX('Capacity Template'!$C$54:$C$71,15)),"BLANK",INDEX('Capacity Template'!$C$54:$C$71,15))</f>
        <v>11</v>
      </c>
      <c r="U5">
        <f>IF(ISBLANK(INDEX('Capacity Template'!$C$54:$C$71,16)),"BLANK",INDEX('Capacity Template'!$C$54:$C$71,16))</f>
        <v>32</v>
      </c>
      <c r="V5">
        <f>IF(ISBLANK(INDEX('Capacity Template'!$C$54:$C$71,17)),"BLANK",INDEX('Capacity Template'!$C$54:$C$71,17))</f>
        <v>245</v>
      </c>
      <c r="W5">
        <f>IF(ISBLANK(INDEX('Capacity Template'!$C$54:$C$71,18)),"BLANK",INDEX('Capacity Template'!$C$54:$C$71,18))</f>
        <v>253</v>
      </c>
      <c r="X5">
        <f>IF(ISBLANK(INDEX('Capacity Template'!$D$54:$D$71,1)),"BLANK",INDEX('Capacity Template'!$D$54:$D$71,1))</f>
        <v>77</v>
      </c>
      <c r="Y5">
        <f>IF(ISBLANK(INDEX('Capacity Template'!$D$54:$D$71,2)),"BLANK",INDEX('Capacity Template'!$D$54:$D$71,2))</f>
        <v>79</v>
      </c>
      <c r="Z5">
        <f>IF(ISBLANK(INDEX('Capacity Template'!$D$54:$D$71,3)),"BLANK",INDEX('Capacity Template'!$D$54:$D$71,3))</f>
        <v>16</v>
      </c>
      <c r="AA5">
        <f>IF(ISBLANK(INDEX('Capacity Template'!$D$54:$D$71,4)),"BLANK",INDEX('Capacity Template'!$D$54:$D$71,4))</f>
        <v>16</v>
      </c>
      <c r="AB5">
        <f>IF(ISBLANK(INDEX('Capacity Template'!$D$54:$D$71,5)),"BLANK",INDEX('Capacity Template'!$D$54:$D$71,5))</f>
        <v>1158</v>
      </c>
      <c r="AC5">
        <f>IF(ISBLANK(INDEX('Capacity Template'!$D$54:$D$71,6)),"BLANK",INDEX('Capacity Template'!$D$54:$D$71,6))</f>
        <v>1207</v>
      </c>
      <c r="AD5">
        <f>IF(ISBLANK(INDEX('Capacity Template'!$D$54:$D$71,7)),"BLANK",INDEX('Capacity Template'!$D$54:$D$71,7))</f>
        <v>138</v>
      </c>
      <c r="AE5">
        <f>IF(ISBLANK(INDEX('Capacity Template'!$D$54:$D$71,8)),"BLANK",INDEX('Capacity Template'!$D$54:$D$71,8))</f>
        <v>151</v>
      </c>
      <c r="AF5">
        <f>IF(ISBLANK(INDEX('Capacity Template'!$D$54:$D$71,9)),"BLANK",INDEX('Capacity Template'!$D$54:$D$71,9))</f>
        <v>1207</v>
      </c>
      <c r="AG5">
        <f>IF(ISBLANK(INDEX('Capacity Template'!$D$54:$D$71,10)),"BLANK",INDEX('Capacity Template'!$D$54:$D$71,10))</f>
        <v>474964</v>
      </c>
      <c r="AH5">
        <f>IF(ISBLANK(INDEX('Capacity Template'!$D$54:$D$71,11)),"BLANK",INDEX('Capacity Template'!$D$54:$D$71,11))</f>
        <v>228</v>
      </c>
      <c r="AI5">
        <f>IF(ISBLANK(INDEX('Capacity Template'!$D$54:$D$71,12)),"BLANK",INDEX('Capacity Template'!$D$54:$D$71,12))</f>
        <v>111411</v>
      </c>
      <c r="AJ5">
        <f>IF(ISBLANK(INDEX('Capacity Template'!$D$54:$D$71,13)),"BLANK",INDEX('Capacity Template'!$D$54:$D$71,13))</f>
        <v>34</v>
      </c>
      <c r="AK5">
        <f>IF(ISBLANK(INDEX('Capacity Template'!$D$54:$D$71,14)),"BLANK",INDEX('Capacity Template'!$D$54:$D$71,14))</f>
        <v>63</v>
      </c>
      <c r="AL5">
        <f>IF(ISBLANK(INDEX('Capacity Template'!$D$54:$D$71,15)),"BLANK",INDEX('Capacity Template'!$D$54:$D$71,15))</f>
        <v>11</v>
      </c>
      <c r="AM5">
        <f>IF(ISBLANK(INDEX('Capacity Template'!$D$54:$D$71,16)),"BLANK",INDEX('Capacity Template'!$D$54:$D$71,16))</f>
        <v>32</v>
      </c>
      <c r="AN5">
        <f>IF(ISBLANK(INDEX('Capacity Template'!$D$54:$D$71,17)),"BLANK",INDEX('Capacity Template'!$D$54:$D$71,17))</f>
        <v>247</v>
      </c>
      <c r="AO5">
        <f>IF(ISBLANK(INDEX('Capacity Template'!$D$54:$D$71,18)),"BLANK",INDEX('Capacity Template'!$D$54:$D$71,18))</f>
        <v>264</v>
      </c>
      <c r="AP5">
        <f>IF(ISBLANK(INDEX('Capacity Template'!$E$54:$E$71,1)),"BLANK",INDEX('Capacity Template'!$E$54:$E$71,1))</f>
        <v>60</v>
      </c>
      <c r="AQ5">
        <f>IF(ISBLANK(INDEX('Capacity Template'!$E$54:$E$71,2)),"BLANK",INDEX('Capacity Template'!$E$54:$E$71,2))</f>
        <v>60</v>
      </c>
      <c r="AR5">
        <f>IF(ISBLANK(INDEX('Capacity Template'!$E$54:$E$71,3)),"BLANK",INDEX('Capacity Template'!$E$54:$E$71,3))</f>
        <v>10</v>
      </c>
      <c r="AS5">
        <f>IF(ISBLANK(INDEX('Capacity Template'!$E$54:$E$71,4)),"BLANK",INDEX('Capacity Template'!$E$54:$E$71,4))</f>
        <v>10</v>
      </c>
      <c r="AT5">
        <f>IF(ISBLANK(INDEX('Capacity Template'!$E$54:$E$71,5)),"BLANK",INDEX('Capacity Template'!$E$54:$E$71,5))</f>
        <v>1200</v>
      </c>
      <c r="AU5">
        <f>IF(ISBLANK(INDEX('Capacity Template'!$E$54:$E$71,6)),"BLANK",INDEX('Capacity Template'!$E$54:$E$71,6))</f>
        <v>1200</v>
      </c>
      <c r="AV5">
        <f>IF(ISBLANK(INDEX('Capacity Template'!$E$54:$E$71,7)),"BLANK",INDEX('Capacity Template'!$E$54:$E$71,7))</f>
        <v>75</v>
      </c>
      <c r="AW5">
        <f>IF(ISBLANK(INDEX('Capacity Template'!$E$54:$E$71,8)),"BLANK",INDEX('Capacity Template'!$E$54:$E$71,8))</f>
        <v>75</v>
      </c>
      <c r="AX5">
        <f>IF(ISBLANK(INDEX('Capacity Template'!$E$54:$E$71,9)),"BLANK",INDEX('Capacity Template'!$E$54:$E$71,9))</f>
        <v>1279</v>
      </c>
      <c r="AY5">
        <f>IF(ISBLANK(INDEX('Capacity Template'!$E$54:$E$71,10)),"BLANK",INDEX('Capacity Template'!$E$54:$E$71,10))</f>
        <v>488211</v>
      </c>
      <c r="AZ5">
        <f>IF(ISBLANK(INDEX('Capacity Template'!$E$54:$E$71,11)),"BLANK",INDEX('Capacity Template'!$E$54:$E$71,11))</f>
        <v>246</v>
      </c>
      <c r="BA5">
        <f>IF(ISBLANK(INDEX('Capacity Template'!$E$54:$E$71,12)),"BLANK",INDEX('Capacity Template'!$E$54:$E$71,12))</f>
        <v>114518</v>
      </c>
      <c r="BB5">
        <f>IF(ISBLANK(INDEX('Capacity Template'!$E$54:$E$71,13)),"BLANK",INDEX('Capacity Template'!$E$54:$E$71,13))</f>
        <v>36</v>
      </c>
      <c r="BC5">
        <f>IF(ISBLANK(INDEX('Capacity Template'!$E$54:$E$71,14)),"BLANK",INDEX('Capacity Template'!$E$54:$E$71,14))</f>
        <v>63</v>
      </c>
      <c r="BD5">
        <f>IF(ISBLANK(INDEX('Capacity Template'!$E$54:$E$71,15)),"BLANK",INDEX('Capacity Template'!$E$54:$E$71,15))</f>
        <v>12</v>
      </c>
      <c r="BE5">
        <f>IF(ISBLANK(INDEX('Capacity Template'!$E$54:$E$71,16)),"BLANK",INDEX('Capacity Template'!$E$54:$E$71,16))</f>
        <v>32</v>
      </c>
      <c r="BF5">
        <f>IF(ISBLANK(INDEX('Capacity Template'!$E$54:$E$71,17)),"BLANK",INDEX('Capacity Template'!$E$54:$E$71,17))</f>
        <v>247</v>
      </c>
      <c r="BG5">
        <f>IF(ISBLANK(INDEX('Capacity Template'!$E$54:$E$71,18)),"BLANK",INDEX('Capacity Template'!$E$54:$E$71,18))</f>
        <v>264</v>
      </c>
      <c r="BH5" t="str">
        <f>IF(ISBLANK(INDEX('Capacity Template'!$F$54:$F$71,1)),"BLANK",INDEX('Capacity Template'!$F$54:$F$71,1))</f>
        <v>Decrease forcast projection negative</v>
      </c>
      <c r="BI5" t="str">
        <f>IF(ISBLANK(INDEX('Capacity Template'!$F$54:$F$71,2)),"BLANK",INDEX('Capacity Template'!$F$54:$F$71,2))</f>
        <v xml:space="preserve">represents total no. of beds in Barnsley for all framework contract providers </v>
      </c>
      <c r="BJ5" t="str">
        <f>IF(ISBLANK(INDEX('Capacity Template'!$F$54:$F$71,3)),"BLANK",INDEX('Capacity Template'!$F$54:$F$71,3))</f>
        <v>BLANK</v>
      </c>
      <c r="BK5" t="str">
        <f>IF(ISBLANK(INDEX('Capacity Template'!$F$54:$F$71,4)),"BLANK",INDEX('Capacity Template'!$F$54:$F$71,4))</f>
        <v>BLANK</v>
      </c>
      <c r="BL5" t="str">
        <f>IF(ISBLANK(INDEX('Capacity Template'!$F$54:$F$71,5)),"BLANK",INDEX('Capacity Template'!$F$54:$F$71,5))</f>
        <v>Circa based on support to home first</v>
      </c>
      <c r="BM5" t="str">
        <f>IF(ISBLANK(INDEX('Capacity Template'!$F$54:$F$71,6)),"BLANK",INDEX('Capacity Template'!$F$54:$F$71,6))</f>
        <v>BLANK</v>
      </c>
      <c r="BN5" t="str">
        <f>IF(ISBLANK(INDEX('Capacity Template'!$F$54:$F$71,7)),"BLANK",INDEX('Capacity Template'!$F$54:$F$71,7))</f>
        <v>Based on 2 years of data</v>
      </c>
      <c r="BO5" t="str">
        <f>IF(ISBLANK(INDEX('Capacity Template'!$F$54:$F$71,8)),"BLANK",INDEX('Capacity Template'!$F$54:$F$71,8))</f>
        <v>BLANK</v>
      </c>
      <c r="BP5" t="str">
        <f>IF(ISBLANK(INDEX('Capacity Template'!$F$54:$F$71,9)),"BLANK",INDEX('Capacity Template'!$F$54:$F$71,9))</f>
        <v>based on 6% increase 2021/22 to 2022/23</v>
      </c>
      <c r="BQ5" t="str">
        <f>IF(ISBLANK(INDEX('Capacity Template'!$F$54:$F$71,10)),"BLANK",INDEX('Capacity Template'!$F$54:$F$71,10))</f>
        <v>BLANK</v>
      </c>
      <c r="BR5" t="str">
        <f>IF(ISBLANK(INDEX('Capacity Template'!$F$54:$F$71,11)),"BLANK",INDEX('Capacity Template'!$F$54:$F$71,11))</f>
        <v>based on 8% increase 2021/22 to 2022/23</v>
      </c>
      <c r="BS5" t="str">
        <f>IF(ISBLANK(INDEX('Capacity Template'!$F$54:$F$71,12)),"BLANK",INDEX('Capacity Template'!$F$54:$F$71,12))</f>
        <v>BLANK</v>
      </c>
      <c r="BT5" t="str">
        <f>IF(ISBLANK(INDEX('Capacity Template'!$F$54:$F$71,13)),"BLANK",INDEX('Capacity Template'!$F$54:$F$71,13))</f>
        <v>Guinness Extra Care - residents accessing both accommodation and support only</v>
      </c>
      <c r="BU5" t="str">
        <f>IF(ISBLANK(INDEX('Capacity Template'!$F$54:$F$71,14)),"BLANK",INDEX('Capacity Template'!$F$54:$F$71,14))</f>
        <v>60% of total number commissioned units of accommodation (Guinness Only)</v>
      </c>
      <c r="BV5" t="str">
        <f>IF(ISBLANK(INDEX('Capacity Template'!$F$54:$F$71,15)),"BLANK",INDEX('Capacity Template'!$F$54:$F$71,15))</f>
        <v>Guinness Exra Care - residents accessing both accommodation and support only</v>
      </c>
      <c r="BW5" t="str">
        <f>IF(ISBLANK(INDEX('Capacity Template'!$F$54:$F$71,16)),"BLANK",INDEX('Capacity Template'!$F$54:$F$71,16))</f>
        <v>30% of total number commissioned units of accommodation (Guinness Only)</v>
      </c>
      <c r="BX5" t="str">
        <f>IF(ISBLANK(INDEX('Capacity Template'!$F$54:$F$71,17)),"BLANK",INDEX('Capacity Template'!$F$54:$F$71,17))</f>
        <v>BLANK</v>
      </c>
      <c r="BY5" t="str">
        <f>IF(ISBLANK(INDEX('Capacity Template'!$F$54:$F$71,18)),"BLANK",INDEX('Capacity Template'!$F$54:$F$71,18))</f>
        <v>BLANK</v>
      </c>
      <c r="BZ5">
        <f>IF(ISBLANK(INDEX('Capacity Template'!$C$75:$C$92,1)),"BLANK",INDEX('Capacity Template'!$C$75:$C$92,1))</f>
        <v>70</v>
      </c>
      <c r="CA5">
        <f>IF(ISBLANK(INDEX('Capacity Template'!$C$75:$C$92,2)),"BLANK",INDEX('Capacity Template'!$C$75:$C$92,2))</f>
        <v>79</v>
      </c>
      <c r="CB5">
        <f>IF(ISBLANK(INDEX('Capacity Template'!$C$75:$C$92,3)),"BLANK",INDEX('Capacity Template'!$C$75:$C$92,3))</f>
        <v>16</v>
      </c>
      <c r="CC5">
        <f>IF(ISBLANK(INDEX('Capacity Template'!$C$75:$C$92,4)),"BLANK",INDEX('Capacity Template'!$C$75:$C$92,4))</f>
        <v>16</v>
      </c>
      <c r="CD5">
        <f>IF(ISBLANK(INDEX('Capacity Template'!$C$75:$C$92,5)),"BLANK",INDEX('Capacity Template'!$C$75:$C$92,5))</f>
        <v>1633</v>
      </c>
      <c r="CE5">
        <f>IF(ISBLANK(INDEX('Capacity Template'!$C$75:$C$92,6)),"BLANK",INDEX('Capacity Template'!$C$75:$C$92,6))</f>
        <v>1697</v>
      </c>
      <c r="CF5">
        <f>IF(ISBLANK(INDEX('Capacity Template'!$C$75:$C$92,7)),"BLANK",INDEX('Capacity Template'!$C$75:$C$92,7))</f>
        <v>100</v>
      </c>
      <c r="CG5">
        <f>IF(ISBLANK(INDEX('Capacity Template'!$C$75:$C$92,8)),"BLANK",INDEX('Capacity Template'!$C$75:$C$92,8))</f>
        <v>26</v>
      </c>
      <c r="CH5">
        <f>IF(ISBLANK(INDEX('Capacity Template'!$C$75:$C$92,9)),"BLANK",INDEX('Capacity Template'!$C$75:$C$92,9))</f>
        <v>2004</v>
      </c>
      <c r="CI5">
        <f>IF(ISBLANK(INDEX('Capacity Template'!$C$75:$C$92,10)),"BLANK",INDEX('Capacity Template'!$C$75:$C$92,10))</f>
        <v>40685</v>
      </c>
      <c r="CJ5">
        <f>IF(ISBLANK(INDEX('Capacity Template'!$C$75:$C$92,11)),"BLANK",INDEX('Capacity Template'!$C$75:$C$92,11))</f>
        <v>388</v>
      </c>
      <c r="CK5">
        <f>IF(ISBLANK(INDEX('Capacity Template'!$C$75:$C$92,12)),"BLANK",INDEX('Capacity Template'!$C$75:$C$92,12))</f>
        <v>9545</v>
      </c>
      <c r="CL5">
        <f>IF(ISBLANK(INDEX('Capacity Template'!$C$75:$C$92,13)),"BLANK",INDEX('Capacity Template'!$C$75:$C$92,13))</f>
        <v>73</v>
      </c>
      <c r="CM5">
        <f>IF(ISBLANK(INDEX('Capacity Template'!$C$75:$C$92,14)),"BLANK",INDEX('Capacity Template'!$C$75:$C$92,14))</f>
        <v>38</v>
      </c>
      <c r="CN5">
        <f>IF(ISBLANK(INDEX('Capacity Template'!$C$75:$C$92,15)),"BLANK",INDEX('Capacity Template'!$C$75:$C$92,15))</f>
        <v>25</v>
      </c>
      <c r="CO5">
        <f>IF(ISBLANK(INDEX('Capacity Template'!$C$75:$C$92,16)),"BLANK",INDEX('Capacity Template'!$C$75:$C$92,16))</f>
        <v>13</v>
      </c>
      <c r="CP5">
        <f>IF(ISBLANK(INDEX('Capacity Template'!$C$75:$C$92,17)),"BLANK",INDEX('Capacity Template'!$C$75:$C$92,17))</f>
        <v>247</v>
      </c>
      <c r="CQ5">
        <f>IF(ISBLANK(INDEX('Capacity Template'!$C$75:$C$92,18)),"BLANK",INDEX('Capacity Template'!$C$75:$C$92,18))</f>
        <v>264</v>
      </c>
      <c r="CR5">
        <f>IF(ISBLANK(INDEX('Capacity Template'!$D$75:$D$92,1)),"BLANK",INDEX('Capacity Template'!$D$75:$D$92,1))</f>
        <v>85</v>
      </c>
      <c r="CS5">
        <f>IF(ISBLANK(INDEX('Capacity Template'!$D$75:$D$92,2)),"BLANK",INDEX('Capacity Template'!$D$75:$D$92,2))</f>
        <v>76</v>
      </c>
      <c r="CT5">
        <f>IF(ISBLANK(INDEX('Capacity Template'!$D$75:$D$92,3)),"BLANK",INDEX('Capacity Template'!$D$75:$D$92,3))</f>
        <v>62.5</v>
      </c>
      <c r="CU5">
        <f>IF(ISBLANK(INDEX('Capacity Template'!$D$75:$D$92,4)),"BLANK",INDEX('Capacity Template'!$D$75:$D$92,4))</f>
        <v>63</v>
      </c>
      <c r="CV5">
        <f>IF(ISBLANK(INDEX('Capacity Template'!$D$75:$D$92,5)),"BLANK",INDEX('Capacity Template'!$D$75:$D$92,5))</f>
        <v>73</v>
      </c>
      <c r="CW5">
        <f>IF(ISBLANK(INDEX('Capacity Template'!$D$75:$D$92,6)),"BLANK",INDEX('Capacity Template'!$D$75:$D$92,6))</f>
        <v>70.709999999999994</v>
      </c>
      <c r="CX5">
        <f>IF(ISBLANK(INDEX('Capacity Template'!$D$75:$D$92,7)),"BLANK",INDEX('Capacity Template'!$D$75:$D$92,7))</f>
        <v>75</v>
      </c>
      <c r="CY5">
        <f>IF(ISBLANK(INDEX('Capacity Template'!$D$75:$D$92,8)),"BLANK",INDEX('Capacity Template'!$D$75:$D$92,8))</f>
        <v>26</v>
      </c>
      <c r="CZ5">
        <f>IF(ISBLANK(INDEX('Capacity Template'!$D$75:$D$92,9)),"BLANK",INDEX('Capacity Template'!$D$75:$D$92,9))</f>
        <v>64</v>
      </c>
      <c r="DA5">
        <f>IF(ISBLANK(INDEX('Capacity Template'!$D$75:$D$92,10)),"BLANK",INDEX('Capacity Template'!$D$75:$D$92,10))</f>
        <v>100</v>
      </c>
      <c r="DB5">
        <f>IF(ISBLANK(INDEX('Capacity Template'!$D$75:$D$92,11)),"BLANK",INDEX('Capacity Template'!$D$75:$D$92,11))</f>
        <v>63</v>
      </c>
      <c r="DC5">
        <f>IF(ISBLANK(INDEX('Capacity Template'!$D$75:$D$92,12)),"BLANK",INDEX('Capacity Template'!$D$75:$D$92,12))</f>
        <v>100</v>
      </c>
      <c r="DD5">
        <f>IF(ISBLANK(INDEX('Capacity Template'!$D$75:$D$92,13)),"BLANK",INDEX('Capacity Template'!$D$75:$D$92,13))</f>
        <v>49</v>
      </c>
      <c r="DE5">
        <f>IF(ISBLANK(INDEX('Capacity Template'!$D$75:$D$92,14)),"BLANK",INDEX('Capacity Template'!$D$75:$D$92,14))</f>
        <v>95</v>
      </c>
      <c r="DF5">
        <f>IF(ISBLANK(INDEX('Capacity Template'!$D$75:$D$92,15)),"BLANK",INDEX('Capacity Template'!$D$75:$D$92,15))</f>
        <v>48</v>
      </c>
      <c r="DG5">
        <f>IF(ISBLANK(INDEX('Capacity Template'!$D$75:$D$92,16)),"BLANK",INDEX('Capacity Template'!$D$75:$D$92,16))</f>
        <v>92</v>
      </c>
      <c r="DH5">
        <f>IF(ISBLANK(INDEX('Capacity Template'!$D$75:$D$92,17)),"BLANK",INDEX('Capacity Template'!$D$75:$D$92,17))</f>
        <v>100</v>
      </c>
      <c r="DI5">
        <f>IF(ISBLANK(INDEX('Capacity Template'!$D$75:$D$92,18)),"BLANK",INDEX('Capacity Template'!$D$75:$D$92,18))</f>
        <v>100</v>
      </c>
      <c r="DJ5" t="str">
        <f>IF(ISBLANK(INDEX('Capacity Template'!$E$75:$E$92,1)),"BLANK",INDEX('Capacity Template'!$E$75:$E$92,1))</f>
        <v>B - Capacity situation means people have to occasionally wait for support and / or receive alternative support (e.g. due to specific needs, location etc).</v>
      </c>
      <c r="DK5" t="str">
        <f>IF(ISBLANK(INDEX('Capacity Template'!$E$75:$E$92,2)),"BLANK",INDEX('Capacity Template'!$E$75:$E$92,2))</f>
        <v>B - Capacity situation means people have to occasionally wait for support and / or receive alternative support (e.g. due to specific needs, location etc).</v>
      </c>
      <c r="DL5" t="str">
        <f>IF(ISBLANK(INDEX('Capacity Template'!$E$75:$E$92,3)),"BLANK",INDEX('Capacity Template'!$E$75:$E$92,3))</f>
        <v>B - Capacity situation means people have to occasionally wait for support and / or receive alternative support (e.g. due to specific needs, location etc).</v>
      </c>
      <c r="DM5" t="str">
        <f>IF(ISBLANK(INDEX('Capacity Template'!$E$75:$E$92,4)),"BLANK",INDEX('Capacity Template'!$E$75:$E$92,4))</f>
        <v>B - Capacity situation means people have to occasionally wait for support and / or receive alternative support (e.g. due to specific needs, location etc).</v>
      </c>
      <c r="DN5" t="str">
        <f>IF(ISBLANK(INDEX('Capacity Template'!$E$75:$E$92,5)),"BLANK",INDEX('Capacity Template'!$E$75:$E$92,5))</f>
        <v>C - Capacity situation means available provision broadly matches need, with some choice and only occasionally waits. (Neutral option)</v>
      </c>
      <c r="DO5" t="str">
        <f>IF(ISBLANK(INDEX('Capacity Template'!$E$75:$E$92,6)),"BLANK",INDEX('Capacity Template'!$E$75:$E$92,6))</f>
        <v>B - Capacity situation means people have to occasionally wait for support and / or receive alternative support (e.g. due to specific needs, location etc).</v>
      </c>
      <c r="DP5" t="str">
        <f>IF(ISBLANK(INDEX('Capacity Template'!$E$75:$E$92,7)),"BLANK",INDEX('Capacity Template'!$E$75:$E$92,7))</f>
        <v>B - Capacity situation means people have to occasionally wait for support and / or receive alternative support (e.g. due to specific needs, location etc).</v>
      </c>
      <c r="DQ5" t="str">
        <f>IF(ISBLANK(INDEX('Capacity Template'!$E$75:$E$92,8)),"BLANK",INDEX('Capacity Template'!$E$75:$E$92,8))</f>
        <v>B - Capacity situation means people have to occasionally wait for support and / or receive alternative support (e.g. due to specific needs, location etc).</v>
      </c>
      <c r="DR5" t="str">
        <f>IF(ISBLANK(INDEX('Capacity Template'!$E$75:$E$92,9)),"BLANK",INDEX('Capacity Template'!$E$75:$E$92,9))</f>
        <v>E - Capacity situation means there is 'over-supply' and choice for people accessing support and commissioners.</v>
      </c>
      <c r="DS5" t="str">
        <f>IF(ISBLANK(INDEX('Capacity Template'!$E$75:$E$92,10)),"BLANK",INDEX('Capacity Template'!$E$75:$E$92,10))</f>
        <v>C - Capacity situation means available provision broadly matches need, with some choice and only occasionally waits. (Neutral option)</v>
      </c>
      <c r="DT5" t="str">
        <f>IF(ISBLANK(INDEX('Capacity Template'!$E$75:$E$92,11)),"BLANK",INDEX('Capacity Template'!$E$75:$E$92,11))</f>
        <v>E - Capacity situation means there is 'over-supply' and choice for people accessing support and commissioners.</v>
      </c>
      <c r="DU5" t="str">
        <f>IF(ISBLANK(INDEX('Capacity Template'!$E$75:$E$92,12)),"BLANK",INDEX('Capacity Template'!$E$75:$E$92,12))</f>
        <v>C - Capacity situation means available provision broadly matches need, with some choice and only occasionally waits. (Neutral option)</v>
      </c>
      <c r="DV5" t="str">
        <f>IF(ISBLANK(INDEX('Capacity Template'!$E$75:$E$92,13)),"BLANK",INDEX('Capacity Template'!$E$75:$E$92,13))</f>
        <v>B - Capacity situation means people have to occasionally wait for support and / or receive alternative support (e.g. due to specific needs, location etc).</v>
      </c>
      <c r="DW5" t="str">
        <f>IF(ISBLANK(INDEX('Capacity Template'!$E$75:$E$92,14)),"BLANK",INDEX('Capacity Template'!$E$75:$E$92,14))</f>
        <v>B - Capacity situation means people have to occasionally wait for support and / or receive alternative support (e.g. due to specific needs, location etc).</v>
      </c>
      <c r="DX5" t="str">
        <f>IF(ISBLANK(INDEX('Capacity Template'!$E$75:$E$92,15)),"BLANK",INDEX('Capacity Template'!$E$75:$E$92,15))</f>
        <v>B - Capacity situation means people have to occasionally wait for support and / or receive alternative support (e.g. due to specific needs, location etc).</v>
      </c>
      <c r="DY5" t="str">
        <f>IF(ISBLANK(INDEX('Capacity Template'!$E$75:$E$92,16)),"BLANK",INDEX('Capacity Template'!$E$75:$E$92,16))</f>
        <v>B - Capacity situation means people have to occasionally wait for support and / or receive alternative support (e.g. due to specific needs, location etc).</v>
      </c>
      <c r="DZ5" t="str">
        <f>IF(ISBLANK(INDEX('Capacity Template'!$E$75:$E$92,17)),"BLANK",INDEX('Capacity Template'!$E$75:$E$92,17))</f>
        <v>C - Capacity situation means available provision broadly matches need, with some choice and only occasionally waits. (Neutral option)</v>
      </c>
      <c r="EA5" t="str">
        <f>IF(ISBLANK(INDEX('Capacity Template'!$E$75:$E$92,18)),"BLANK",INDEX('Capacity Template'!$E$75:$E$92,18))</f>
        <v>C - Capacity situation means available provision broadly matches need, with some choice and only occasionally waits. (Neutral option)</v>
      </c>
      <c r="EB5" t="str">
        <f>IF(ISBLANK(INDEX('Capacity Template'!$F$75:$F$92,1)),"BLANK",INDEX('Capacity Template'!$F$75:$F$92,1))</f>
        <v>BLANK</v>
      </c>
      <c r="EC5" t="str">
        <f>IF(ISBLANK(INDEX('Capacity Template'!$F$75:$F$92,2)),"BLANK",INDEX('Capacity Template'!$F$75:$F$92,2))</f>
        <v>BLANK</v>
      </c>
      <c r="ED5" t="str">
        <f>IF(ISBLANK(INDEX('Capacity Template'!$F$75:$F$92,3)),"BLANK",INDEX('Capacity Template'!$F$75:$F$92,3))</f>
        <v>BLANK</v>
      </c>
      <c r="EE5" t="str">
        <f>IF(ISBLANK(INDEX('Capacity Template'!$F$75:$F$92,4)),"BLANK",INDEX('Capacity Template'!$F$75:$F$92,4))</f>
        <v>BLANK</v>
      </c>
      <c r="EF5" t="str">
        <f>IF(ISBLANK(INDEX('Capacity Template'!$F$75:$F$92,5)),"BLANK",INDEX('Capacity Template'!$F$75:$F$92,5))</f>
        <v>BLANK</v>
      </c>
      <c r="EG5" t="str">
        <f>IF(ISBLANK(INDEX('Capacity Template'!$F$75:$F$92,6)),"BLANK",INDEX('Capacity Template'!$F$75:$F$92,6))</f>
        <v>BLANK</v>
      </c>
      <c r="EH5" t="str">
        <f>IF(ISBLANK(INDEX('Capacity Template'!$F$75:$F$92,7)),"BLANK",INDEX('Capacity Template'!$F$75:$F$92,7))</f>
        <v>BLANK</v>
      </c>
      <c r="EI5" t="str">
        <f>IF(ISBLANK(INDEX('Capacity Template'!$F$75:$F$92,8)),"BLANK",INDEX('Capacity Template'!$F$75:$F$92,8))</f>
        <v>BLANK</v>
      </c>
      <c r="EJ5" t="str">
        <f>IF(ISBLANK(INDEX('Capacity Template'!$F$75:$F$92,9)),"BLANK",INDEX('Capacity Template'!$F$75:$F$92,9))</f>
        <v>This is a broad estimate based on care hours for 2022/23 divided by No supported individuals and using this number of hours to calculate No of individuals that can be supported with the estimated capacity</v>
      </c>
      <c r="EK5" t="str">
        <f>IF(ISBLANK(INDEX('Capacity Template'!$F$75:$F$92,10)),"BLANK",INDEX('Capacity Template'!$F$75:$F$92,10))</f>
        <v>capacity has been estimated to reflect level of commissioned hours to meet expected needs / service users</v>
      </c>
      <c r="EL5" t="str">
        <f>IF(ISBLANK(INDEX('Capacity Template'!$F$75:$F$92,11)),"BLANK",INDEX('Capacity Template'!$F$75:$F$92,11))</f>
        <v>This is a broad estimate based on care hours for 2022/23 divided by No supported individuals and using this number of hours to calculate No of individuals that can be supported with the estimated capacity</v>
      </c>
      <c r="EM5" t="str">
        <f>IF(ISBLANK(INDEX('Capacity Template'!$F$75:$F$92,12)),"BLANK",INDEX('Capacity Template'!$F$75:$F$92,12))</f>
        <v>capacity has been estimated to reflect level of commissioned hours to meet expected needs / service users</v>
      </c>
      <c r="EN5" t="str">
        <f>IF(ISBLANK(INDEX('Capacity Template'!$F$75:$F$92,13)),"BLANK",INDEX('Capacity Template'!$F$75:$F$92,13))</f>
        <v>BLANK</v>
      </c>
      <c r="EO5" t="str">
        <f>IF(ISBLANK(INDEX('Capacity Template'!$F$75:$F$92,14)),"BLANK",INDEX('Capacity Template'!$F$75:$F$92,14))</f>
        <v>BLANK</v>
      </c>
      <c r="EP5" t="str">
        <f>IF(ISBLANK(INDEX('Capacity Template'!$F$75:$F$92,15)),"BLANK",INDEX('Capacity Template'!$F$75:$F$92,15))</f>
        <v>BLANK</v>
      </c>
      <c r="EQ5" t="str">
        <f>IF(ISBLANK(INDEX('Capacity Template'!$F$75:$F$92,16)),"BLANK",INDEX('Capacity Template'!$F$75:$F$92,16))</f>
        <v>BLANK</v>
      </c>
      <c r="ER5" t="str">
        <f>IF(ISBLANK(INDEX('Capacity Template'!$F$75:$F$92,17)),"BLANK",INDEX('Capacity Template'!$F$75:$F$92,17))</f>
        <v>support commissioned under a framework contract with multiple providers. Commission is for support hours only and is not tied to property therefore can be increased to meet demand</v>
      </c>
      <c r="ES5" t="str">
        <f>IF(ISBLANK(INDEX('Capacity Template'!$F$75:$F$92,18)),"BLANK",INDEX('Capacity Template'!$F$75:$F$92,18))</f>
        <v>Current commissioned service does not reflect a number of placements. Framework is for the provision of support hours in a persons home. While some providers offer accommodation this is not part of the current commissioning arrangements and is dealt with through the adult social care process</v>
      </c>
      <c r="ET5" s="47">
        <v>1</v>
      </c>
      <c r="EU5" s="43" t="str">
        <f>IF(ISBLANK('Guidance and Conditions'!AV89),"BLANK",'Guidance and Conditions'!AV89)</f>
        <v>aK39d</v>
      </c>
    </row>
  </sheetData>
  <sheetProtection algorithmName="SHA-512" hashValue="WywgMZ1z+Kfuctp+f4mJvkcZfp5Mv35F5tKAFTYQRb9pLX93iMpZ2od3FG1QGFZHrae4rSxc0ax8a5K3lRqzLw==" saltValue="YGNs+ocWGZMaB8ozEy//mg==" spinCount="100000" sheet="1" objects="1" scenarios="1" selectLockedCells="1" selectUnlockedCells="1"/>
  <phoneticPr fontId="11" type="noConversion"/>
  <pageMargins left="0.7" right="0.7" top="0.75" bottom="0.75" header="0.3" footer="0.3"/>
  <pageSetup paperSize="9"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2c45221-5b35-4f92-b766-62ef45d73988">
      <Terms xmlns="http://schemas.microsoft.com/office/infopath/2007/PartnerControls"/>
    </lcf76f155ced4ddcb4097134ff3c332f>
    <TaxCatchAll xmlns="9165ff57-e12b-4475-942a-727a43beada5" xsi:nil="true"/>
    <Assignee_x002f_s xmlns="9165ff57-e12b-4475-942a-727a43beada5">
      <UserInfo>
        <DisplayName/>
        <AccountId xsi:nil="true"/>
        <AccountType/>
      </UserInfo>
    </Assignee_x002f_s>
    <Status xmlns="9165ff57-e12b-4475-942a-727a43beada5" xsi:nil="true"/>
    <QA_x0020_Assessor xmlns="9165ff57-e12b-4475-942a-727a43beada5">
      <UserInfo>
        <DisplayName/>
        <AccountId xsi:nil="true"/>
        <AccountType/>
      </UserInfo>
    </QA_x0020_Assessor>
    <Assignee_Line_Manager xmlns="9165ff57-e12b-4475-942a-727a43beada5">
      <UserInfo>
        <DisplayName/>
        <AccountId xsi:nil="true"/>
        <AccountType/>
      </UserInfo>
    </Assignee_Line_Manager>
    <Due xmlns="9165ff57-e12b-4475-942a-727a43beada5" xsi:nil="true"/>
    <Request_ListItem_ID xmlns="9165ff57-e12b-4475-942a-727a43beada5" xsi:nil="true"/>
    <Action1 xmlns="9165ff57-e12b-4475-942a-727a43beada5" xsi:nil="true"/>
    <Approving_x0020_SD_x0020__x002f__x0020_ED xmlns="9165ff57-e12b-4475-942a-727a43beada5">
      <UserInfo>
        <DisplayName/>
        <AccountId xsi:nil="true"/>
        <AccountType/>
      </UserInfo>
    </Approving_x0020_SD_x0020__x002f__x0020_ED>
    <Nature_of_Request xmlns="9165ff57-e12b-4475-942a-727a43beada5" xsi:nil="true"/>
    <SharedWithUsers xmlns="9165ff57-e12b-4475-942a-727a43beada5">
      <UserInfo>
        <DisplayName>Graham , David (PRINCIPAL ACCOUNTANT - ADULTS &amp; COMM)</DisplayName>
        <AccountId>172</AccountId>
        <AccountType/>
      </UserInfo>
      <UserInfo>
        <DisplayName>Graham , Sharon (HEAD OF SERVICE - COMMISSIONING)</DisplayName>
        <AccountId>361</AccountId>
        <AccountType/>
      </UserInfo>
      <UserInfo>
        <DisplayName>Amahwe , Joshua (STRATEGIC FINANCE BUSINESS PARTNER)</DisplayName>
        <AccountId>106</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8B78B606DB609408FBB085EF32623D6" ma:contentTypeVersion="29" ma:contentTypeDescription="Create a new document." ma:contentTypeScope="" ma:versionID="43d84736baeafc3c1bea011b880ac2af">
  <xsd:schema xmlns:xsd="http://www.w3.org/2001/XMLSchema" xmlns:xs="http://www.w3.org/2001/XMLSchema" xmlns:p="http://schemas.microsoft.com/office/2006/metadata/properties" xmlns:ns2="9165ff57-e12b-4475-942a-727a43beada5" xmlns:ns3="b2c45221-5b35-4f92-b766-62ef45d73988" targetNamespace="http://schemas.microsoft.com/office/2006/metadata/properties" ma:root="true" ma:fieldsID="f2a9b5c9a08ee82768c238996f9f29ba" ns2:_="" ns3:_="">
    <xsd:import namespace="9165ff57-e12b-4475-942a-727a43beada5"/>
    <xsd:import namespace="b2c45221-5b35-4f92-b766-62ef45d73988"/>
    <xsd:element name="properties">
      <xsd:complexType>
        <xsd:sequence>
          <xsd:element name="documentManagement">
            <xsd:complexType>
              <xsd:all>
                <xsd:element ref="ns2:Assignee_x002f_s" minOccurs="0"/>
                <xsd:element ref="ns2:Assignee_Line_Manager" minOccurs="0"/>
                <xsd:element ref="ns3:MediaServiceMetadata" minOccurs="0"/>
                <xsd:element ref="ns3:MediaServiceFastMetadata" minOccurs="0"/>
                <xsd:element ref="ns2:Approving_x0020_SD_x0020__x002f__x0020_ED" minOccurs="0"/>
                <xsd:element ref="ns2:Request_ListItem_ID" minOccurs="0"/>
                <xsd:element ref="ns2:QA_x0020_Assessor" minOccurs="0"/>
                <xsd:element ref="ns2:Due" minOccurs="0"/>
                <xsd:element ref="ns2:Nature_of_Request" minOccurs="0"/>
                <xsd:element ref="ns2:Status" minOccurs="0"/>
                <xsd:element ref="ns2:Action1" minOccurs="0"/>
                <xsd:element ref="ns2:SharedWithUsers" minOccurs="0"/>
                <xsd:element ref="ns2:SharedWithDetail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65ff57-e12b-4475-942a-727a43beada5" elementFormDefault="qualified">
    <xsd:import namespace="http://schemas.microsoft.com/office/2006/documentManagement/types"/>
    <xsd:import namespace="http://schemas.microsoft.com/office/infopath/2007/PartnerControls"/>
    <xsd:element name="Assignee_x002f_s" ma:index="8" nillable="true" ma:displayName="Assignee/s" ma:list="UserInfo" ma:SharePointGroup="0" ma:internalName="Assignee_x002F_s" ma:readOnly="false" ma:showField="NameWithPictureAndDetail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ssignee_Line_Manager" ma:index="9" nillable="true" ma:displayName="Assignee_Line_Manager" ma:list="UserInfo" ma:SharePointGroup="0" ma:internalName="Assignee_Line_Manager" ma:showField="NameWithPictureAndDetail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ing_x0020_SD_x0020__x002f__x0020_ED" ma:index="12" nillable="true" ma:displayName="Approving SD / ED" ma:list="UserInfo" ma:SharePointGroup="0" ma:internalName="Approving_x0020_SD_x0020__x002F__x0020_ED" ma:showField="NameWithPictureAndDetails">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quest_ListItem_ID" ma:index="13" nillable="true" ma:displayName="Request_ListItem_ID" ma:decimals="0" ma:internalName="Request_ListItem_ID">
      <xsd:simpleType>
        <xsd:restriction base="dms:Number"/>
      </xsd:simpleType>
    </xsd:element>
    <xsd:element name="QA_x0020_Assessor" ma:index="14" nillable="true" ma:displayName="QA Assessor" ma:description="Quality Assurance Assessor for DPA requests." ma:list="UserInfo" ma:SharePointGroup="0" ma:internalName="QA_x0020_Assess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ue" ma:index="15" nillable="true" ma:displayName="Due" ma:description="System field: Updated automatically." ma:format="DateOnly" ma:internalName="Due">
      <xsd:simpleType>
        <xsd:restriction base="dms:DateTime"/>
      </xsd:simpleType>
    </xsd:element>
    <xsd:element name="Nature_of_Request" ma:index="16" nillable="true" ma:displayName="Nature_of_Request" ma:internalName="Nature_of_Request">
      <xsd:simpleType>
        <xsd:restriction base="dms:Text">
          <xsd:maxLength value="255"/>
        </xsd:restriction>
      </xsd:simpleType>
    </xsd:element>
    <xsd:element name="Status" ma:index="17" nillable="true" ma:displayName="Status" ma:description="System Field: Auto updated" ma:internalName="Status">
      <xsd:simpleType>
        <xsd:restriction base="dms:Text">
          <xsd:maxLength value="50"/>
        </xsd:restriction>
      </xsd:simpleType>
    </xsd:element>
    <xsd:element name="Action1" ma:index="18" nillable="true" ma:displayName="Action" ma:description="Action button used to trigger Power Automate workflows via JSON formatting." ma:internalName="Action1">
      <xsd:simpleType>
        <xsd:restriction base="dms:Text">
          <xsd:maxLength value="255"/>
        </xsd:restrictio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8c1a891-2546-49e0-8cb4-f8e3d673c680}" ma:internalName="TaxCatchAll" ma:showField="CatchAllData" ma:web="9165ff57-e12b-4475-942a-727a43beada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2c45221-5b35-4f92-b766-62ef45d7398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ea54bfa-c754-41e3-b0e3-5b6fcaa02631" ma:termSetId="09814cd3-568e-fe90-9814-8d621ff8fb84" ma:anchorId="fba54fb3-c3e1-fe81-a776-ca4b69148c4d" ma:open="true" ma:isKeyword="false">
      <xsd:complexType>
        <xsd:sequence>
          <xsd:element ref="pc:Terms" minOccurs="0" maxOccurs="1"/>
        </xsd:sequence>
      </xsd:complex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DateTaken" ma:index="27" nillable="true" ma:displayName="MediaServiceDateTaken" ma:hidden="true" ma:indexed="true" ma:internalName="MediaServiceDateTaken" ma:readOnly="true">
      <xsd:simpleType>
        <xsd:restriction base="dms:Text"/>
      </xsd:simpleType>
    </xsd:element>
    <xsd:element name="MediaServiceLocation" ma:index="28" nillable="true" ma:displayName="Location" ma:indexed="true" ma:internalName="MediaServiceLocation" ma:readOnly="true">
      <xsd:simpleType>
        <xsd:restriction base="dms:Text"/>
      </xsd:simpleType>
    </xsd:element>
    <xsd:element name="MediaLengthInSeconds" ma:index="29" nillable="true" ma:displayName="MediaLengthInSeconds" ma:hidden="true" ma:internalName="MediaLengthInSeconds" ma:readOnly="true">
      <xsd:simpleType>
        <xsd:restriction base="dms:Unknown"/>
      </xsd:simpleType>
    </xsd:element>
    <xsd:element name="MediaServiceObjectDetectorVersions" ma:index="3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C2A482-DF6E-4614-90B0-810311764AFE}">
  <ds:schemaRefs>
    <ds:schemaRef ds:uri="http://purl.org/dc/terms/"/>
    <ds:schemaRef ds:uri="http://purl.org/dc/dcmitype/"/>
    <ds:schemaRef ds:uri="http://www.w3.org/XML/1998/namespace"/>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b2c45221-5b35-4f92-b766-62ef45d73988"/>
    <ds:schemaRef ds:uri="9165ff57-e12b-4475-942a-727a43beada5"/>
    <ds:schemaRef ds:uri="http://schemas.microsoft.com/office/2006/metadata/properties"/>
  </ds:schemaRefs>
</ds:datastoreItem>
</file>

<file path=customXml/itemProps2.xml><?xml version="1.0" encoding="utf-8"?>
<ds:datastoreItem xmlns:ds="http://schemas.openxmlformats.org/officeDocument/2006/customXml" ds:itemID="{535F5376-0B25-484E-AEDF-275E50B24666}">
  <ds:schemaRefs>
    <ds:schemaRef ds:uri="http://schemas.microsoft.com/sharepoint/v3/contenttype/forms"/>
  </ds:schemaRefs>
</ds:datastoreItem>
</file>

<file path=customXml/itemProps3.xml><?xml version="1.0" encoding="utf-8"?>
<ds:datastoreItem xmlns:ds="http://schemas.openxmlformats.org/officeDocument/2006/customXml" ds:itemID="{19DC0EE5-50D1-4E53-BDCA-DEB5B60CB9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65ff57-e12b-4475-942a-727a43beada5"/>
    <ds:schemaRef ds:uri="b2c45221-5b35-4f92-b766-62ef45d739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Guidance and Conditions</vt:lpstr>
      <vt:lpstr>Capacity Template</vt:lpstr>
      <vt:lpstr>Source - LAs List</vt:lpstr>
      <vt:lpstr>Source - Dropdown List</vt:lpstr>
      <vt:lpstr>Outputs</vt:lpstr>
      <vt:lpstr>'Capacity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2023-05-31T15:54:43Z</dcterms:created>
  <dcterms:modified xsi:type="dcterms:W3CDTF">2023-08-17T09:23:23Z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0x010100B8B78B606DB609408FBB085EF32623D6</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y fmtid="{D5CDD505-2E9C-101B-9397-08002B2CF9AE}" pid="23" name="_dlc_DocIdItemGuid">
    <vt:lpwstr>23bdcdff-b2fe-4069-8a6d-c9c8f3d35bbf</vt:lpwstr>
  </property>
  <property fmtid="{D5CDD505-2E9C-101B-9397-08002B2CF9AE}" pid="24" name="SharedWithUsers">
    <vt:lpwstr>172;#Graham , David (PRINCIPAL ACCOUNTANT - ADULTS &amp; COMM);#361;#Graham , Sharon (HEAD OF SERVICE - COMMISSIONING);#106;#Amahwe , Joshua (STRATEGIC FINANCE BUSINESS PARTNER)</vt:lpwstr>
  </property>
</Properties>
</file>