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1.xml" ContentType="application/vnd.ms-excel.person+xml"/>
  <Override PartName="/xl/persons/person0.xml" ContentType="application/vnd.ms-excel.person+xml"/>
  <Override PartName="/xl/persons/person4.xml" ContentType="application/vnd.ms-excel.person+xml"/>
  <Override PartName="/xl/persons/person2.xml" ContentType="application/vnd.ms-excel.person+xml"/>
  <Override PartName="/xl/persons/person3.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defaultThemeVersion="166925"/>
  <xr:revisionPtr revIDLastSave="9" documentId="8_{5F1990B3-8076-4385-BAA1-71491EF0BE83}" xr6:coauthVersionLast="47" xr6:coauthVersionMax="47" xr10:uidLastSave="{E428836C-3412-4806-ADAD-D3FC63240EE3}"/>
  <bookViews>
    <workbookView xWindow="-108" yWindow="-108" windowWidth="23256" windowHeight="12456"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1" i="2" l="1"/>
  <c r="D89" i="2"/>
  <c r="D87" i="2"/>
  <c r="D85" i="2"/>
  <c r="D83" i="2"/>
  <c r="D81" i="2"/>
  <c r="D79" i="2"/>
  <c r="D77" i="2"/>
  <c r="D75" i="2"/>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<sst xmlns="http://schemas.openxmlformats.org/spreadsheetml/2006/main" count="807" uniqueCount="584">
  <si>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</si>
  <si>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</si>
  <si>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</si>
  <si>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</si>
  <si>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</si>
  <si>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</si>
  <si>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</si>
  <si>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</si>
  <si>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</si>
  <si>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</si>
  <si>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</si>
  <si>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</si>
  <si>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</si>
  <si>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</si>
  <si>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</si>
  <si>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</si>
  <si>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</si>
  <si>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</si>
  <si>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</si>
  <si>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</si>
  <si>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</si>
  <si>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</si>
  <si>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</si>
  <si>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</si>
  <si>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</si>
  <si>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</si>
  <si>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</si>
  <si>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</si>
  <si>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</si>
  <si>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</si>
  <si>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</si>
  <si>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</si>
  <si>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</si>
  <si>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</si>
  <si>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</si>
  <si>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</si>
  <si>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</si>
  <si>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</si>
  <si>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</si>
  <si>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</si>
  <si>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</si>
  <si>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</si>
  <si>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</si>
  <si>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</si>
  <si>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</si>
  <si>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</si>
  <si>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</si>
  <si>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</si>
  <si>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</si>
  <si>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</si>
  <si>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</si>
  <si>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</si>
  <si>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</si>
  <si>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</si>
  <si>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</si>
  <si>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</si>
  <si>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</si>
  <si>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</si>
  <si>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</si>
  <si>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</si>
  <si>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</si>
  <si>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</si>
  <si>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</si>
  <si>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</si>
  <si>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</si>
  <si>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</si>
  <si>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</si>
  <si>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</si>
  <si>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</si>
  <si>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</si>
  <si>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</si>
  <si>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</si>
  <si>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</si>
  <si>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</si>
  <si>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</si>
  <si>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</si>
  <si>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</si>
  <si>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</si>
  <si>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</si>
  <si>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</si>
  <si>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</si>
  <si>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</si>
  <si>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</si>
  <si>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</si>
  <si>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</si>
  <si>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</si>
  <si>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</si>
  <si>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</si>
  <si>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</si>
  <si>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</si>
  <si>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</si>
  <si>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</si>
  <si>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</si>
  <si>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</si>
  <si>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</si>
  <si>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</si>
  <si>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</si>
  <si>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</si>
  <si>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</si>
  <si>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</si>
  <si>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</si>
  <si>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</si>
  <si>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</si>
  <si>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</si>
  <si>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</si>
  <si>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</si>
  <si>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</si>
  <si>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</si>
  <si>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</si>
  <si>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</si>
  <si>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</si>
  <si>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</si>
  <si>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</si>
  <si>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</si>
  <si>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</si>
  <si>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</si>
  <si>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</si>
  <si>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</si>
  <si>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</si>
  <si>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</si>
  <si>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</si>
  <si>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</si>
  <si>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</si>
  <si>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</si>
  <si>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</si>
  <si>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</si>
  <si>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</si>
  <si>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</si>
  <si>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</si>
  <si>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</si>
  <si>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</si>
  <si>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</si>
  <si>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</si>
  <si>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</si>
  <si>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</si>
  <si>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</si>
  <si>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</si>
  <si>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</si>
  <si>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</si>
  <si>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</si>
  <si>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</si>
  <si>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</si>
  <si>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</si>
  <si>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</si>
  <si>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</si>
  <si>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</si>
  <si>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</si>
  <si>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</si>
  <si>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</si>
  <si>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</si>
  <si>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</si>
  <si>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</si>
  <si>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</si>
  <si>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</si>
  <si>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</si>
  <si>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</si>
  <si>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</si>
  <si>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</si>
  <si>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</si>
  <si>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</si>
  <si>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</si>
  <si>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</si>
  <si>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</si>
  <si>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</si>
  <si>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</si>
  <si>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</si>
  <si>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</si>
  <si>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</si>
  <si>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</si>
  <si>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</si>
  <si>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</si>
  <si>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</si>
  <si>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</si>
  <si>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</si>
  <si>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</si>
  <si>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</si>
  <si>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</si>
  <si>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</si>
  <si>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</si>
  <si>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</si>
  <si>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</si>
  <si>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</si>
  <si>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</si>
  <si>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</si>
  <si>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</si>
  <si>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</si>
  <si>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</si>
  <si>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</si>
  <si>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</si>
  <si>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</si>
  <si>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</si>
  <si>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</si>
  <si>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</si>
  <si>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</si>
  <si>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</si>
  <si>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</si>
  <si>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</si>
  <si>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</si>
  <si>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</si>
  <si>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</si>
  <si>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</si>
  <si>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</si>
  <si>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</si>
  <si>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</si>
  <si>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</si>
  <si>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</si>
  <si>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</si>
  <si>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</si>
  <si>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</si>
  <si>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</si>
  <si>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</si>
  <si>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</si>
  <si>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</si>
  <si>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</si>
  <si>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</si>
  <si>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</si>
  <si>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</si>
  <si>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</si>
  <si>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</si>
  <si>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</si>
  <si>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</si>
  <si>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</si>
  <si>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</si>
  <si>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</si>
  <si>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</si>
  <si>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</si>
  <si>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</si>
  <si>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</si>
  <si>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</si>
  <si>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</si>
  <si>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</si>
  <si>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</si>
  <si>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</si>
  <si>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</si>
  <si>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</si>
  <si>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</si>
  <si>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</si>
  <si>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</si>
  <si>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</si>
  <si>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</si>
  <si>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</si>
  <si>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</si>
  <si>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</si>
  <si>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</si>
  <si>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</si>
  <si>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</si>
  <si>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</si>
  <si>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</si>
  <si>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</si>
  <si>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</si>
  <si>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</si>
  <si>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</si>
  <si>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</si>
  <si>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</si>
  <si>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</si>
  <si>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</si>
  <si>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</si>
  <si>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</si>
  <si>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</si>
  <si>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</si>
  <si>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</si>
  <si>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</si>
  <si>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</si>
  <si>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</si>
  <si>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</si>
  <si>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</si>
  <si>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</si>
  <si>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</si>
  <si>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</si>
  <si>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</si>
  <si>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</si>
  <si>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</si>
  <si>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</si>
  <si>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</si>
  <si>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</si>
  <si>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</si>
  <si>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</si>
  <si>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</si>
  <si>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</si>
  <si>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</si>
  <si>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</si>
  <si>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</si>
  <si>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</si>
  <si>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</si>
  <si>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</si>
  <si>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</si>
  <si>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</si>
  <si>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</si>
  <si>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</si>
  <si>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</si>
  <si>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</si>
  <si>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</si>
  <si>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</si>
  <si>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</si>
  <si>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</si>
  <si>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</si>
  <si>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</si>
  <si>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</si>
  <si>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</si>
  <si>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</si>
  <si>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</si>
  <si>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</si>
  <si>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</si>
  <si>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</si>
  <si>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</si>
  <si>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</si>
  <si>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</si>
  <si>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</si>
  <si>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</si>
  <si>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</si>
  <si>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</si>
  <si>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</si>
  <si>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</si>
  <si>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</si>
  <si>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</si>
  <si>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</si>
  <si>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</si>
  <si>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</si>
  <si>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</si>
  <si>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</si>
  <si>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</si>
  <si>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</si>
  <si>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</si>
  <si>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</si>
  <si>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</si>
  <si>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</si>
  <si>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</si>
  <si>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</si>
  <si>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</si>
  <si>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</si>
  <si>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</si>
  <si>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</si>
  <si>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</si>
  <si>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</si>
  <si>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</si>
  <si>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</si>
  <si>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</si>
  <si>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</si>
  <si>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</si>
  <si>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</si>
  <si>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</si>
  <si>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</si>
  <si>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</si>
  <si>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</si>
  <si>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</si>
  <si>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</si>
  <si>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</si>
  <si>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</si>
  <si>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</si>
  <si>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</si>
  <si>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</si>
  <si>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</si>
  <si>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</si>
  <si>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</si>
  <si>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</si>
  <si>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</si>
  <si>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</si>
  <si>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</si>
  <si>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</si>
  <si>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</si>
  <si>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</si>
  <si>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</si>
  <si>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</si>
  <si>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</si>
  <si>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</si>
  <si>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</si>
  <si>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</si>
  <si>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</si>
  <si>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</si>
  <si>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</si>
  <si>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</si>
  <si>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</si>
  <si>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</si>
  <si>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</si>
  <si>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</si>
  <si>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</si>
  <si>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</si>
  <si>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</si>
  <si>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</si>
  <si>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</si>
  <si>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</si>
  <si>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</si>
  <si>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</si>
  <si>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</si>
  <si>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</si>
  <si>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</si>
  <si>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</si>
  <si>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</si>
  <si>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</si>
  <si>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</si>
  <si>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</si>
  <si>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</si>
  <si>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</si>
  <si>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</si>
  <si>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</si>
  <si>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</si>
  <si>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</si>
  <si>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</si>
  <si>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</si>
  <si>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</si>
  <si>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</si>
  <si>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</si>
  <si>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</si>
  <si>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</si>
  <si>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</si>
  <si>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</si>
  <si>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</si>
  <si>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</si>
  <si>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</si>
  <si>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</si>
  <si>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</si>
  <si>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</si>
  <si>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</si>
  <si>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</si>
  <si>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</si>
  <si>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</si>
  <si>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</si>
  <si>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</si>
  <si>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</si>
  <si>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</si>
  <si>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</si>
  <si>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</si>
  <si>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</si>
  <si>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</si>
  <si>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</si>
  <si>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</si>
  <si>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</si>
  <si>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</si>
  <si>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</si>
  <si>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</si>
  <si>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</si>
  <si>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</si>
  <si>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</si>
  <si>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</si>
  <si>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</si>
  <si>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</si>
  <si>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</si>
  <si>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</si>
  <si>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</si>
  <si>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</si>
  <si>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</si>
  <si>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</si>
  <si>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</si>
  <si>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</si>
  <si>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</si>
  <si>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</si>
  <si>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</si>
  <si>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</si>
  <si>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</si>
  <si>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</si>
  <si>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</si>
  <si>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</si>
  <si>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</si>
  <si>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</si>
  <si>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</si>
  <si>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</si>
  <si>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</si>
  <si>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</si>
  <si>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</si>
  <si>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</si>
  <si>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</si>
  <si>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</si>
  <si>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</si>
  <si>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</si>
  <si>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</si>
  <si>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</si>
  <si>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</si>
  <si>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</si>
  <si>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</si>
  <si>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</si>
  <si>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</si>
  <si>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</si>
  <si>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</si>
  <si>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</si>
  <si>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</si>
  <si>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</si>
  <si>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</si>
  <si>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</si>
  <si>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</si>
  <si>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</si>
  <si>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</si>
  <si>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</si>
  <si>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</si>
  <si>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</si>
  <si>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</si>
  <si>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</si>
  <si>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</si>
  <si>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</si>
  <si>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</si>
  <si>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</si>
  <si>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</si>
  <si>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</si>
  <si>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</si>
  <si>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</si>
  <si>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</si>
  <si>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</si>
  <si>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</si>
  <si>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</si>
  <si>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</si>
  <si>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</si>
  <si>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</si>
  <si>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</si>
  <si>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</si>
  <si>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</si>
  <si>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</si>
  <si>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</si>
  <si>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</si>
  <si>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</si>
  <si>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</si>
  <si>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</si>
  <si>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</si>
  <si>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</si>
  <si>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</si>
  <si>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</si>
  <si>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</si>
  <si>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</si>
  <si>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</si>
  <si>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</si>
  <si>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</si>
  <si>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</si>
  <si>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</si>
  <si>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</si>
  <si>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</si>
  <si>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</si>
  <si>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</si>
  <si>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</si>
  <si>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</si>
  <si>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</si>
  <si>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</si>
  <si>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</si>
  <si>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</si>
  <si>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</si>
  <si>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</si>
  <si>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</si>
  <si>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</si>
  <si>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</si>
  <si>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</si>
  <si>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</si>
  <si>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</si>
  <si>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</si>
  <si>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</si>
  <si>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</si>
  <si>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</si>
  <si>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</si>
  <si>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</si>
  <si>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</si>
  <si>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</si>
  <si>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</si>
  <si>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</si>
  <si>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</si>
  <si>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</si>
  <si>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</si>
  <si>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</si>
  <si>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</si>
  <si>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</si>
  <si>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</si>
  <si>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</si>
  <si>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</si>
  <si>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</si>
  <si>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</si>
  <si>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</si>
  <si>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</si>
  <si>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</si>
  <si>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</si>
  <si>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</si>
  <si>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</si>
  <si>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</si>
  <si>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</si>
  <si>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</si>
  <si>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</si>
  <si>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</si>
  <si>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</si>
  <si>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</si>
  <si>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</si>
  <si>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</si>
  <si>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</si>
  <si>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</si>
  <si>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</si>
  <si>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</si>
  <si>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</si>
  <si>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</si>
  <si>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</si>
  <si>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Michael Hird</t>
  </si>
  <si>
    <t>michae.hird@wolverhampton.gov.uk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</si>
</sst>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21" Type="http://schemas.openxmlformats.org/officeDocument/2006/relationships/externalLink" Target="externalLinks/externalLink16.xml"/><Relationship Id="rId34" Type="http://schemas.microsoft.com/office/2017/10/relationships/person" Target="persons/person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33"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3.xml"/><Relationship Id="rId37" Type="http://schemas.microsoft.com/office/2017/10/relationships/person" Target="persons/person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microsoft.com/office/2017/10/relationships/person" Target="persons/person.xml"/><Relationship Id="rId36" Type="http://schemas.microsoft.com/office/2017/10/relationships/person" Target="persons/person2.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1.xml"/><Relationship Id="rId35" Type="http://schemas.microsoft.com/office/2017/10/relationships/person" Target="persons/person4.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64" zoomScaleNormal="100" workbookViewId="0">
      <selection activeCell="A2" sqref="A2"/>
    </sheetView>
  </sheetViews>
  <sheetFormatPr defaultRowHeight="15.6" x14ac:dyDescent="0.3"/>
  <cols>
    <col min="1" max="1" width="129.5546875" style="9" customWidth="1"/>
    <col min="2" max="2" width="10.33203125" style="2" hidden="1" customWidth="1"/>
    <col min="3" max="3" width="30.88671875" style="9" customWidth="1"/>
    <col min="4" max="50" width="9.109375" style="2"/>
  </cols>
  <sheetData>
    <row r="1" spans="1:32" x14ac:dyDescent="0.3">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4" x14ac:dyDescent="0.3">
      <c r="A2" s="76"/>
      <c r="C2" s="2"/>
    </row>
    <row r="3" spans="1:32" x14ac:dyDescent="0.3">
      <c r="A3" s="50" t="s">
        <v>1</v>
      </c>
      <c r="C3" s="2"/>
    </row>
    <row r="4" spans="1:32" x14ac:dyDescent="0.3">
      <c r="A4" s="50"/>
      <c r="C4" s="2"/>
    </row>
    <row r="5" spans="1:32" ht="60.6" x14ac:dyDescent="0.3">
      <c r="A5" s="39" t="s">
        <v>2</v>
      </c>
      <c r="C5" s="2"/>
    </row>
    <row r="6" spans="1:32" x14ac:dyDescent="0.3">
      <c r="A6" s="34"/>
      <c r="C6" s="2"/>
    </row>
    <row r="7" spans="1:32" ht="45.6" x14ac:dyDescent="0.3">
      <c r="A7" s="34" t="s">
        <v>3</v>
      </c>
      <c r="C7" s="2"/>
    </row>
    <row r="8" spans="1:32" ht="17.399999999999999" customHeight="1" x14ac:dyDescent="0.3">
      <c r="A8" s="34"/>
      <c r="C8" s="2"/>
    </row>
    <row r="9" spans="1:32" x14ac:dyDescent="0.3">
      <c r="A9" s="35" t="s">
        <v>4</v>
      </c>
      <c r="C9" s="2"/>
    </row>
    <row r="10" spans="1:32" ht="45.6" x14ac:dyDescent="0.3">
      <c r="A10" s="36" t="s">
        <v>5</v>
      </c>
      <c r="C10" s="2"/>
    </row>
    <row r="11" spans="1:32" x14ac:dyDescent="0.3">
      <c r="A11" s="36" t="s">
        <v>6</v>
      </c>
      <c r="C11" s="2"/>
    </row>
    <row r="12" spans="1:32" ht="45.6" x14ac:dyDescent="0.3">
      <c r="A12" s="36" t="s">
        <v>7</v>
      </c>
      <c r="C12" s="2"/>
    </row>
    <row r="13" spans="1:32" x14ac:dyDescent="0.3">
      <c r="A13" s="36"/>
      <c r="C13" s="2"/>
    </row>
    <row r="14" spans="1:32" x14ac:dyDescent="0.3">
      <c r="A14" s="36" t="s">
        <v>8</v>
      </c>
      <c r="C14" s="2"/>
    </row>
    <row r="15" spans="1:32" ht="31.2" x14ac:dyDescent="0.3">
      <c r="A15" s="36" t="s">
        <v>9</v>
      </c>
      <c r="C15" s="2"/>
    </row>
    <row r="16" spans="1:32" x14ac:dyDescent="0.3">
      <c r="A16" s="36"/>
      <c r="C16" s="2"/>
    </row>
    <row r="17" spans="1:3" ht="31.2" x14ac:dyDescent="0.3">
      <c r="A17" s="34" t="s">
        <v>10</v>
      </c>
      <c r="C17" s="2"/>
    </row>
    <row r="18" spans="1:3" x14ac:dyDescent="0.3">
      <c r="A18" s="35" t="s">
        <v>11</v>
      </c>
      <c r="C18" s="2"/>
    </row>
    <row r="19" spans="1:3" x14ac:dyDescent="0.3">
      <c r="A19" s="35"/>
      <c r="C19" s="2"/>
    </row>
    <row r="20" spans="1:3" x14ac:dyDescent="0.3">
      <c r="A20" s="37" t="s">
        <v>12</v>
      </c>
      <c r="C20" s="2"/>
    </row>
    <row r="21" spans="1:3" ht="75.599999999999994" x14ac:dyDescent="0.3">
      <c r="A21" s="38" t="s">
        <v>13</v>
      </c>
      <c r="C21" s="2"/>
    </row>
    <row r="22" spans="1:3" ht="14.4" x14ac:dyDescent="0.3">
      <c r="A22" s="2"/>
      <c r="C22" s="2"/>
    </row>
    <row r="23" spans="1:3" ht="14.4" x14ac:dyDescent="0.3">
      <c r="A23" s="2"/>
      <c r="C23" s="2"/>
    </row>
    <row r="24" spans="1:3" ht="14.4" x14ac:dyDescent="0.3">
      <c r="A24" s="2"/>
      <c r="C24" s="2"/>
    </row>
    <row r="25" spans="1:3" x14ac:dyDescent="0.3">
      <c r="A25" s="50" t="s">
        <v>14</v>
      </c>
      <c r="C25" s="50" t="s">
        <v>15</v>
      </c>
    </row>
    <row r="26" spans="1:3" x14ac:dyDescent="0.3">
      <c r="A26" s="51" t="s">
        <v>16</v>
      </c>
      <c r="B26" s="11">
        <f>IF('Capacity Template'!B42="",0,1)</f>
        <v>1</v>
      </c>
      <c r="C26" s="52" t="str">
        <f>IF(B26=1,"Yes","No")</f>
        <v>Yes</v>
      </c>
    </row>
    <row r="27" spans="1:3" x14ac:dyDescent="0.3">
      <c r="A27" s="53" t="s">
        <v>17</v>
      </c>
      <c r="B27" s="23">
        <f>IF(ISBLANK('Capacity Template'!B47),0,1)*IF(ISNUMBER(SEARCH("@",'Capacity Template'!B48)),1,0)</f>
        <v>1</v>
      </c>
      <c r="C27" s="18" t="str">
        <f>IF(B27=1,"Yes","No")</f>
        <v>Yes</v>
      </c>
    </row>
    <row r="28" spans="1:3" x14ac:dyDescent="0.3">
      <c r="A28" s="54"/>
      <c r="B28" s="20"/>
      <c r="C28" s="55"/>
    </row>
    <row r="29" spans="1:3" x14ac:dyDescent="0.3">
      <c r="A29" s="50" t="s">
        <v>18</v>
      </c>
      <c r="B29" s="19"/>
      <c r="C29" s="55"/>
    </row>
    <row r="30" spans="1:3" x14ac:dyDescent="0.3">
      <c r="A30" s="56" t="s">
        <v>19</v>
      </c>
      <c r="B30" s="16"/>
      <c r="C30" s="57"/>
    </row>
    <row r="31" spans="1:3" x14ac:dyDescent="0.3">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
      <c r="A40" s="49" t="s">
        <v>29</v>
      </c>
      <c r="B40" s="20"/>
      <c r="C40" s="61"/>
    </row>
    <row r="41" spans="1:3" x14ac:dyDescent="0.3">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
      <c r="A50" s="60"/>
      <c r="B50" s="21"/>
      <c r="C50" s="55"/>
    </row>
    <row r="51" spans="1:5" x14ac:dyDescent="0.3">
      <c r="A51" s="63" t="s">
        <v>39</v>
      </c>
      <c r="C51" s="55"/>
    </row>
    <row r="52" spans="1:5" x14ac:dyDescent="0.3">
      <c r="A52" s="49" t="s">
        <v>40</v>
      </c>
      <c r="B52" s="12"/>
      <c r="C52" s="57"/>
    </row>
    <row r="53" spans="1:5" x14ac:dyDescent="0.3">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
      <c r="A62" s="49" t="s">
        <v>41</v>
      </c>
      <c r="B62" s="21"/>
      <c r="C62" s="61"/>
    </row>
    <row r="63" spans="1:5" x14ac:dyDescent="0.3">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
      <c r="A72" s="54"/>
      <c r="B72" s="12"/>
      <c r="C72" s="55"/>
    </row>
    <row r="73" spans="1:3" x14ac:dyDescent="0.3">
      <c r="A73" s="64" t="s">
        <v>42</v>
      </c>
      <c r="B73" s="22">
        <f>IF(PRODUCT(B26:B27,B31:B39,B41:B49,B53:B61,B63:B71)&gt;0,1,0)</f>
        <v>1</v>
      </c>
      <c r="C73" s="65" t="str">
        <f>IF(B73=1,"Yes","No")</f>
        <v>Yes</v>
      </c>
    </row>
    <row r="74" spans="1:3" x14ac:dyDescent="0.3">
      <c r="A74" s="54"/>
      <c r="B74" s="12"/>
      <c r="C74" s="54"/>
    </row>
    <row r="89" spans="48:48" x14ac:dyDescent="0.3">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63" zoomScale="60" zoomScaleNormal="60" workbookViewId="0">
      <selection activeCell="E54" sqref="E54"/>
    </sheetView>
  </sheetViews>
  <sheetFormatPr defaultRowHeight="14.4" x14ac:dyDescent="0.3"/>
  <cols>
    <col min="1" max="1" width="105.44140625" customWidth="1"/>
    <col min="2" max="2" width="75.88671875" bestFit="1" customWidth="1"/>
    <col min="3" max="3" width="20.5546875" customWidth="1"/>
    <col min="4" max="4" width="18.33203125" customWidth="1"/>
    <col min="5" max="5" width="47.5546875" customWidth="1"/>
    <col min="6" max="6" width="51" customWidth="1"/>
    <col min="7" max="7" width="16.109375" customWidth="1"/>
    <col min="8" max="8" width="16" customWidth="1"/>
    <col min="9" max="10" width="16.109375" customWidth="1"/>
    <col min="11" max="11" width="59.5546875" customWidth="1"/>
    <col min="13" max="13" width="16.88671875" customWidth="1"/>
  </cols>
  <sheetData>
    <row r="1" spans="1:32" ht="15.6" x14ac:dyDescent="0.3">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
      <c r="A2" s="3"/>
      <c r="B2" s="3"/>
      <c r="C2" s="3"/>
      <c r="D2" s="3"/>
      <c r="E2" s="3"/>
      <c r="F2" s="3"/>
      <c r="G2" s="3"/>
      <c r="H2" s="3"/>
      <c r="I2" s="3"/>
      <c r="J2" s="3"/>
      <c r="K2" s="3"/>
    </row>
    <row r="3" spans="1:32" ht="15.6" x14ac:dyDescent="0.3">
      <c r="A3" s="45" t="s">
        <v>44</v>
      </c>
      <c r="B3" s="3"/>
      <c r="C3" s="3"/>
      <c r="D3" s="3"/>
      <c r="E3" s="3"/>
      <c r="F3" s="3"/>
      <c r="G3" s="3"/>
      <c r="H3" s="3"/>
      <c r="I3" s="3"/>
      <c r="J3" s="3"/>
      <c r="K3" s="3"/>
    </row>
    <row r="4" spans="1:32" ht="106.2" x14ac:dyDescent="0.3">
      <c r="A4" s="39" t="s">
        <v>45</v>
      </c>
      <c r="B4" s="3"/>
      <c r="C4" s="3"/>
      <c r="D4" s="3"/>
      <c r="E4" s="3"/>
      <c r="F4" s="3"/>
      <c r="G4" s="3"/>
      <c r="H4" s="3"/>
      <c r="I4" s="3"/>
      <c r="J4" s="3"/>
      <c r="K4" s="3"/>
    </row>
    <row r="5" spans="1:32" ht="15.6" x14ac:dyDescent="0.3">
      <c r="A5" s="40" t="s">
        <v>46</v>
      </c>
      <c r="B5" s="3"/>
      <c r="C5" s="3"/>
      <c r="D5" s="3"/>
      <c r="E5" s="3"/>
      <c r="F5" s="3"/>
      <c r="G5" s="3"/>
      <c r="H5" s="3"/>
      <c r="I5" s="3"/>
      <c r="J5" s="3"/>
      <c r="K5" s="3"/>
    </row>
    <row r="6" spans="1:32" ht="15.6" x14ac:dyDescent="0.3">
      <c r="A6" s="40" t="s">
        <v>47</v>
      </c>
      <c r="B6" s="3"/>
      <c r="C6" s="3"/>
      <c r="D6" s="3"/>
      <c r="E6" s="3"/>
      <c r="F6" s="3"/>
      <c r="G6" s="3"/>
      <c r="H6" s="3"/>
      <c r="I6" s="3"/>
      <c r="J6" s="3"/>
      <c r="K6" s="3"/>
    </row>
    <row r="7" spans="1:32" ht="15.6" x14ac:dyDescent="0.3">
      <c r="A7" s="40" t="s">
        <v>48</v>
      </c>
      <c r="B7" s="3"/>
      <c r="C7" s="3"/>
      <c r="D7" s="3"/>
      <c r="E7" s="3"/>
      <c r="F7" s="3"/>
      <c r="G7" s="3"/>
      <c r="H7" s="3"/>
      <c r="I7" s="3"/>
      <c r="J7" s="3"/>
      <c r="K7" s="3"/>
    </row>
    <row r="8" spans="1:32" ht="15.6" x14ac:dyDescent="0.3">
      <c r="A8" s="40" t="s">
        <v>49</v>
      </c>
      <c r="B8" s="3"/>
      <c r="C8" s="3"/>
      <c r="D8" s="3"/>
      <c r="E8" s="3"/>
      <c r="F8" s="3"/>
      <c r="G8" s="3"/>
      <c r="H8" s="3"/>
      <c r="I8" s="3"/>
      <c r="J8" s="3"/>
      <c r="K8" s="3"/>
    </row>
    <row r="9" spans="1:32" ht="15.6" x14ac:dyDescent="0.3">
      <c r="A9" s="40" t="s">
        <v>50</v>
      </c>
      <c r="B9" s="3"/>
      <c r="C9" s="3"/>
      <c r="D9" s="3"/>
      <c r="E9" s="3"/>
      <c r="F9" s="3"/>
      <c r="G9" s="3"/>
      <c r="H9" s="3"/>
      <c r="I9" s="3"/>
      <c r="J9" s="3"/>
      <c r="K9" s="3"/>
    </row>
    <row r="10" spans="1:32" ht="15.6" x14ac:dyDescent="0.3">
      <c r="A10" s="40" t="s">
        <v>51</v>
      </c>
      <c r="B10" s="3"/>
      <c r="C10" s="3"/>
      <c r="D10" s="3"/>
      <c r="E10" s="3"/>
      <c r="F10" s="3"/>
      <c r="G10" s="3"/>
      <c r="H10" s="3"/>
      <c r="I10" s="3"/>
      <c r="J10" s="3"/>
      <c r="K10" s="3"/>
    </row>
    <row r="11" spans="1:32" ht="15.6" x14ac:dyDescent="0.3">
      <c r="A11" s="40" t="s">
        <v>52</v>
      </c>
      <c r="B11" s="3"/>
      <c r="C11" s="3"/>
      <c r="D11" s="3"/>
      <c r="E11" s="3"/>
      <c r="F11" s="3"/>
      <c r="G11" s="3"/>
      <c r="H11" s="3"/>
      <c r="I11" s="3"/>
      <c r="J11" s="3"/>
      <c r="K11" s="3"/>
    </row>
    <row r="12" spans="1:32" ht="15.6" x14ac:dyDescent="0.3">
      <c r="A12" s="40" t="s">
        <v>53</v>
      </c>
      <c r="B12" s="3"/>
      <c r="C12" s="3"/>
      <c r="D12" s="3"/>
      <c r="E12" s="3"/>
      <c r="F12" s="3"/>
      <c r="G12" s="3"/>
      <c r="H12" s="3"/>
      <c r="I12" s="3"/>
      <c r="J12" s="3"/>
      <c r="K12" s="3"/>
    </row>
    <row r="13" spans="1:32" ht="15.6" x14ac:dyDescent="0.3">
      <c r="A13" s="40" t="s">
        <v>54</v>
      </c>
      <c r="B13" s="3"/>
      <c r="C13" s="3"/>
      <c r="D13" s="3"/>
      <c r="E13" s="3"/>
      <c r="F13" s="3"/>
      <c r="G13" s="3"/>
      <c r="H13" s="3"/>
      <c r="I13" s="3"/>
      <c r="J13" s="3"/>
      <c r="K13" s="3"/>
    </row>
    <row r="14" spans="1:32" ht="15.6" x14ac:dyDescent="0.3">
      <c r="A14" s="40"/>
      <c r="B14" s="3"/>
      <c r="C14" s="3"/>
      <c r="D14" s="3"/>
      <c r="E14" s="3"/>
      <c r="F14" s="3"/>
      <c r="G14" s="3"/>
      <c r="H14" s="3"/>
      <c r="I14" s="3"/>
      <c r="J14" s="3"/>
      <c r="K14" s="3"/>
    </row>
    <row r="15" spans="1:32" ht="136.19999999999999" x14ac:dyDescent="0.3">
      <c r="A15" s="34" t="s">
        <v>557</v>
      </c>
      <c r="B15" s="3"/>
      <c r="C15" s="3"/>
      <c r="D15" s="3"/>
      <c r="E15" s="3"/>
      <c r="F15" s="3"/>
      <c r="G15" s="3"/>
      <c r="H15" s="3"/>
      <c r="I15" s="3"/>
      <c r="J15" s="3"/>
      <c r="K15" s="3"/>
    </row>
    <row r="16" spans="1:32" ht="16.5" customHeight="1" x14ac:dyDescent="0.3">
      <c r="A16" s="34"/>
      <c r="B16" s="3"/>
      <c r="C16" s="3"/>
      <c r="D16" s="3"/>
      <c r="E16" s="3"/>
      <c r="F16" s="3"/>
      <c r="G16" s="3"/>
      <c r="H16" s="3"/>
      <c r="I16" s="3"/>
      <c r="J16" s="3"/>
      <c r="K16" s="3"/>
    </row>
    <row r="17" spans="1:11" ht="15.6" x14ac:dyDescent="0.3">
      <c r="A17" s="35" t="s">
        <v>55</v>
      </c>
      <c r="B17" s="3"/>
      <c r="C17" s="3"/>
      <c r="D17" s="3"/>
      <c r="E17" s="3"/>
      <c r="F17" s="3"/>
      <c r="G17" s="3"/>
      <c r="H17" s="3"/>
      <c r="I17" s="3"/>
      <c r="J17" s="3"/>
      <c r="K17" s="3"/>
    </row>
    <row r="18" spans="1:11" ht="15.6" x14ac:dyDescent="0.3">
      <c r="A18" s="35"/>
      <c r="B18" s="3"/>
      <c r="C18" s="3"/>
      <c r="D18" s="3"/>
      <c r="E18" s="3"/>
      <c r="F18" s="3"/>
      <c r="G18" s="3"/>
      <c r="H18" s="3"/>
      <c r="I18" s="3"/>
      <c r="J18" s="3"/>
      <c r="K18" s="3"/>
    </row>
    <row r="19" spans="1:11" ht="15.6" x14ac:dyDescent="0.3">
      <c r="A19" s="37" t="s">
        <v>56</v>
      </c>
      <c r="B19" s="3"/>
      <c r="C19" s="3"/>
      <c r="D19" s="3"/>
      <c r="E19" s="3"/>
      <c r="F19" s="3"/>
      <c r="G19" s="3"/>
      <c r="H19" s="3"/>
      <c r="I19" s="3"/>
      <c r="J19" s="3"/>
      <c r="K19" s="3"/>
    </row>
    <row r="20" spans="1:11" ht="15.6" x14ac:dyDescent="0.3">
      <c r="A20" s="35" t="s">
        <v>57</v>
      </c>
      <c r="B20" s="3"/>
      <c r="C20" s="3"/>
      <c r="D20" s="3"/>
      <c r="E20" s="3"/>
      <c r="F20" s="3"/>
      <c r="G20" s="3"/>
      <c r="H20" s="3"/>
      <c r="I20" s="3"/>
      <c r="J20" s="3"/>
      <c r="K20" s="3"/>
    </row>
    <row r="21" spans="1:11" ht="120.6" x14ac:dyDescent="0.3">
      <c r="A21" s="34" t="s">
        <v>58</v>
      </c>
      <c r="B21" s="3"/>
      <c r="C21" s="3"/>
      <c r="D21" s="3"/>
      <c r="E21" s="3"/>
      <c r="F21" s="3"/>
      <c r="G21" s="3"/>
      <c r="H21" s="3"/>
      <c r="I21" s="3"/>
      <c r="J21" s="3"/>
      <c r="K21" s="3"/>
    </row>
    <row r="22" spans="1:11" ht="60.6" x14ac:dyDescent="0.3">
      <c r="A22" s="34" t="s">
        <v>59</v>
      </c>
      <c r="B22" s="3"/>
      <c r="C22" s="3"/>
      <c r="D22" s="3"/>
      <c r="E22" s="3"/>
      <c r="F22" s="3"/>
      <c r="G22" s="3"/>
      <c r="H22" s="3"/>
      <c r="I22" s="3"/>
      <c r="J22" s="3"/>
      <c r="K22" s="3"/>
    </row>
    <row r="23" spans="1:11" ht="15.6" x14ac:dyDescent="0.3">
      <c r="A23" s="34"/>
      <c r="B23" s="3"/>
      <c r="C23" s="3"/>
      <c r="D23" s="3"/>
      <c r="E23" s="3"/>
      <c r="F23" s="3"/>
      <c r="G23" s="3"/>
      <c r="H23" s="3"/>
      <c r="I23" s="3"/>
      <c r="J23" s="3"/>
      <c r="K23" s="3"/>
    </row>
    <row r="24" spans="1:11" ht="106.2" x14ac:dyDescent="0.3">
      <c r="A24" s="36" t="s">
        <v>60</v>
      </c>
      <c r="B24" s="3"/>
      <c r="C24" s="3"/>
      <c r="D24" s="3"/>
      <c r="E24" s="3"/>
      <c r="F24" s="3"/>
      <c r="G24" s="3"/>
      <c r="H24" s="3"/>
      <c r="I24" s="3"/>
      <c r="J24" s="3"/>
      <c r="K24" s="3"/>
    </row>
    <row r="25" spans="1:11" ht="15.6" x14ac:dyDescent="0.3">
      <c r="A25" s="36" t="s">
        <v>61</v>
      </c>
      <c r="B25" s="3"/>
      <c r="C25" s="3"/>
      <c r="D25" s="3"/>
      <c r="E25" s="3"/>
      <c r="F25" s="3"/>
      <c r="G25" s="3"/>
      <c r="H25" s="3"/>
      <c r="I25" s="3"/>
      <c r="J25" s="3"/>
      <c r="K25" s="3"/>
    </row>
    <row r="26" spans="1:11" ht="30.6" x14ac:dyDescent="0.3">
      <c r="A26" s="36" t="s">
        <v>62</v>
      </c>
      <c r="B26" s="3"/>
      <c r="C26" s="3"/>
      <c r="D26" s="3"/>
      <c r="E26" s="3"/>
      <c r="F26" s="3"/>
      <c r="G26" s="3"/>
      <c r="H26" s="3"/>
      <c r="I26" s="3"/>
      <c r="J26" s="3"/>
      <c r="K26" s="3"/>
    </row>
    <row r="27" spans="1:11" ht="17.399999999999999" customHeight="1" x14ac:dyDescent="0.3">
      <c r="A27" s="34"/>
      <c r="B27" s="3"/>
      <c r="C27" s="3"/>
      <c r="D27" s="3"/>
      <c r="E27" s="3"/>
      <c r="F27" s="3"/>
      <c r="G27" s="3"/>
      <c r="H27" s="3"/>
      <c r="I27" s="3"/>
      <c r="J27" s="3"/>
      <c r="K27" s="3"/>
    </row>
    <row r="28" spans="1:11" ht="15.6" x14ac:dyDescent="0.3">
      <c r="A28" s="37" t="s">
        <v>63</v>
      </c>
      <c r="B28" s="3"/>
      <c r="C28" s="3"/>
      <c r="D28" s="3"/>
      <c r="E28" s="3"/>
      <c r="F28" s="3"/>
      <c r="G28" s="3"/>
      <c r="H28" s="3"/>
      <c r="I28" s="3"/>
      <c r="J28" s="3"/>
      <c r="K28" s="3"/>
    </row>
    <row r="29" spans="1:11" ht="180.6" x14ac:dyDescent="0.3">
      <c r="A29" s="34" t="s">
        <v>64</v>
      </c>
      <c r="B29" s="3"/>
      <c r="C29" s="3"/>
      <c r="D29" s="3"/>
      <c r="E29" s="3"/>
      <c r="F29" s="3"/>
      <c r="G29" s="3"/>
      <c r="H29" s="3"/>
      <c r="I29" s="3"/>
      <c r="J29" s="3"/>
      <c r="K29" s="3"/>
    </row>
    <row r="30" spans="1:11" ht="15.6" x14ac:dyDescent="0.3">
      <c r="A30" s="34"/>
      <c r="B30" s="3"/>
      <c r="C30" s="3"/>
      <c r="D30" s="3"/>
      <c r="E30" s="3"/>
      <c r="F30" s="3"/>
      <c r="G30" s="3"/>
      <c r="H30" s="3"/>
      <c r="I30" s="3"/>
      <c r="J30" s="3"/>
      <c r="K30" s="3"/>
    </row>
    <row r="31" spans="1:11" ht="15.6" x14ac:dyDescent="0.3">
      <c r="A31" s="37" t="s">
        <v>65</v>
      </c>
      <c r="B31" s="3"/>
      <c r="C31" s="3"/>
      <c r="D31" s="3"/>
      <c r="E31" s="3"/>
      <c r="F31" s="3"/>
      <c r="G31" s="3"/>
      <c r="H31" s="3"/>
      <c r="I31" s="3"/>
      <c r="J31" s="3"/>
      <c r="K31" s="3"/>
    </row>
    <row r="32" spans="1:11" ht="15.6" x14ac:dyDescent="0.3">
      <c r="A32" s="35" t="s">
        <v>66</v>
      </c>
      <c r="B32" s="3"/>
      <c r="C32" s="3"/>
      <c r="D32" s="3"/>
      <c r="E32" s="3"/>
      <c r="F32" s="3"/>
      <c r="G32" s="3"/>
      <c r="H32" s="3"/>
      <c r="I32" s="3"/>
      <c r="J32" s="3"/>
      <c r="K32" s="3"/>
    </row>
    <row r="33" spans="1:11" ht="150.6" x14ac:dyDescent="0.3">
      <c r="A33" s="34" t="s">
        <v>559</v>
      </c>
      <c r="B33" s="3"/>
      <c r="C33" s="3"/>
      <c r="D33" s="3"/>
      <c r="E33" s="3"/>
      <c r="F33" s="3"/>
      <c r="G33" s="3"/>
      <c r="H33" s="3"/>
      <c r="I33" s="3"/>
      <c r="J33" s="3"/>
      <c r="K33" s="3"/>
    </row>
    <row r="34" spans="1:11" ht="221.4" customHeight="1" x14ac:dyDescent="0.3">
      <c r="A34" s="34" t="s">
        <v>579</v>
      </c>
      <c r="B34" s="3"/>
      <c r="C34" s="3"/>
      <c r="D34" s="3"/>
      <c r="E34" s="3"/>
      <c r="F34" s="3"/>
      <c r="G34" s="3"/>
      <c r="H34" s="3"/>
      <c r="I34" s="3"/>
      <c r="J34" s="3"/>
      <c r="K34" s="3"/>
    </row>
    <row r="35" spans="1:11" ht="225.6" x14ac:dyDescent="0.3">
      <c r="A35" s="34" t="s">
        <v>580</v>
      </c>
      <c r="B35" s="3"/>
      <c r="C35" s="3"/>
      <c r="D35" s="3"/>
      <c r="E35" s="3"/>
      <c r="F35" s="3"/>
      <c r="G35" s="3"/>
      <c r="H35" s="3"/>
      <c r="I35" s="3"/>
      <c r="J35" s="3"/>
      <c r="K35" s="3"/>
    </row>
    <row r="36" spans="1:11" ht="30.6" x14ac:dyDescent="0.3">
      <c r="A36" s="38" t="s">
        <v>67</v>
      </c>
      <c r="B36" s="3"/>
      <c r="C36" s="3"/>
      <c r="D36" s="3"/>
      <c r="E36" s="3"/>
      <c r="F36" s="3"/>
      <c r="G36" s="3"/>
      <c r="H36" s="3"/>
      <c r="I36" s="3"/>
      <c r="J36" s="3"/>
      <c r="K36" s="3"/>
    </row>
    <row r="37" spans="1:11" x14ac:dyDescent="0.3">
      <c r="A37" s="3"/>
      <c r="B37" s="3"/>
      <c r="C37" s="3"/>
      <c r="D37" s="3"/>
      <c r="E37" s="3"/>
      <c r="F37" s="3"/>
      <c r="G37" s="3"/>
      <c r="H37" s="3"/>
      <c r="I37" s="3"/>
      <c r="J37" s="3"/>
      <c r="K37" s="3"/>
    </row>
    <row r="38" spans="1:11" x14ac:dyDescent="0.3">
      <c r="A38" s="3"/>
      <c r="B38" s="3"/>
      <c r="C38" s="3"/>
      <c r="D38" s="3"/>
      <c r="E38" s="3"/>
      <c r="F38" s="3"/>
      <c r="G38" s="3"/>
      <c r="H38" s="3"/>
      <c r="I38" s="3"/>
      <c r="J38" s="3"/>
      <c r="K38" s="3"/>
    </row>
    <row r="39" spans="1:11" x14ac:dyDescent="0.3">
      <c r="A39" s="3"/>
      <c r="B39" s="3"/>
      <c r="C39" s="3"/>
      <c r="D39" s="3"/>
      <c r="E39" s="3"/>
      <c r="F39" s="3"/>
      <c r="G39" s="3"/>
      <c r="H39" s="3"/>
      <c r="I39" s="3"/>
      <c r="J39" s="3"/>
      <c r="K39" s="3"/>
    </row>
    <row r="40" spans="1:11" ht="15.6" x14ac:dyDescent="0.3">
      <c r="A40" s="4" t="s">
        <v>68</v>
      </c>
      <c r="B40" s="3"/>
      <c r="C40" s="3"/>
      <c r="D40" s="3"/>
      <c r="E40" s="3"/>
      <c r="F40" s="3"/>
      <c r="G40" s="3"/>
      <c r="H40" s="3"/>
      <c r="I40" s="3"/>
      <c r="J40" s="3"/>
      <c r="K40" s="3"/>
    </row>
    <row r="41" spans="1:11" ht="15.6" x14ac:dyDescent="0.3">
      <c r="A41" s="5" t="s">
        <v>69</v>
      </c>
      <c r="B41" s="5" t="s">
        <v>70</v>
      </c>
      <c r="C41" s="3"/>
      <c r="D41" s="3"/>
      <c r="E41" s="3"/>
      <c r="F41" s="3"/>
      <c r="G41" s="3"/>
      <c r="H41" s="3"/>
      <c r="I41" s="3"/>
      <c r="J41" s="3"/>
      <c r="K41" s="3"/>
    </row>
    <row r="42" spans="1:11" ht="15.6" x14ac:dyDescent="0.3">
      <c r="A42" s="6" t="s">
        <v>71</v>
      </c>
      <c r="B42" s="26" t="s">
        <v>405</v>
      </c>
      <c r="C42" s="3"/>
      <c r="D42" s="3"/>
      <c r="E42" s="3"/>
      <c r="F42" s="3"/>
      <c r="G42" s="3"/>
      <c r="H42" s="3"/>
      <c r="I42" s="3"/>
      <c r="J42" s="3"/>
      <c r="K42" s="3"/>
    </row>
    <row r="43" spans="1:11" x14ac:dyDescent="0.3">
      <c r="A43" s="3"/>
      <c r="B43" s="3"/>
      <c r="C43" s="3"/>
      <c r="D43" s="3"/>
      <c r="E43" s="3"/>
      <c r="F43" s="3"/>
      <c r="G43" s="3"/>
      <c r="H43" s="3"/>
      <c r="I43" s="3"/>
      <c r="J43" s="3"/>
      <c r="K43" s="3"/>
    </row>
    <row r="44" spans="1:11" x14ac:dyDescent="0.3">
      <c r="A44" s="3"/>
      <c r="B44" s="3"/>
      <c r="C44" s="3"/>
      <c r="D44" s="3"/>
      <c r="E44" s="3"/>
      <c r="F44" s="3"/>
      <c r="G44" s="3"/>
      <c r="H44" s="3"/>
      <c r="I44" s="3"/>
      <c r="J44" s="3"/>
      <c r="K44" s="3"/>
    </row>
    <row r="45" spans="1:11" ht="15.6" x14ac:dyDescent="0.3">
      <c r="A45" s="4" t="s">
        <v>72</v>
      </c>
      <c r="B45" s="3"/>
      <c r="C45" s="3"/>
      <c r="D45" s="3"/>
      <c r="E45" s="3"/>
      <c r="F45" s="3"/>
      <c r="G45" s="3"/>
      <c r="H45" s="3"/>
      <c r="I45" s="3"/>
      <c r="J45" s="3"/>
      <c r="K45" s="3"/>
    </row>
    <row r="46" spans="1:11" ht="15.6" x14ac:dyDescent="0.3">
      <c r="A46" s="5" t="s">
        <v>69</v>
      </c>
      <c r="B46" s="5" t="s">
        <v>70</v>
      </c>
      <c r="C46" s="3"/>
      <c r="D46" s="3"/>
      <c r="E46" s="3"/>
      <c r="F46" s="3"/>
      <c r="G46" s="3"/>
      <c r="H46" s="3"/>
      <c r="I46" s="3"/>
      <c r="J46" s="3"/>
      <c r="K46" s="3"/>
    </row>
    <row r="47" spans="1:11" ht="15.6" x14ac:dyDescent="0.3">
      <c r="A47" s="6" t="s">
        <v>73</v>
      </c>
      <c r="B47" s="27" t="s">
        <v>582</v>
      </c>
      <c r="C47" s="3"/>
      <c r="D47" s="3"/>
      <c r="E47" s="3"/>
      <c r="F47" s="3"/>
      <c r="G47" s="3"/>
      <c r="H47" s="3"/>
      <c r="I47" s="3"/>
      <c r="J47" s="3"/>
      <c r="K47" s="3"/>
    </row>
    <row r="48" spans="1:11" ht="15.6" x14ac:dyDescent="0.3">
      <c r="A48" s="7" t="s">
        <v>74</v>
      </c>
      <c r="B48" s="48" t="s">
        <v>583</v>
      </c>
      <c r="C48" s="3"/>
      <c r="D48" s="3"/>
      <c r="E48" s="3"/>
      <c r="F48" s="3"/>
      <c r="G48" s="3"/>
      <c r="H48" s="3"/>
      <c r="I48" s="3"/>
      <c r="J48" s="3"/>
      <c r="K48" s="3"/>
    </row>
    <row r="49" spans="1:11" x14ac:dyDescent="0.3">
      <c r="A49" s="3"/>
      <c r="B49" s="3"/>
      <c r="C49" s="3"/>
      <c r="D49" s="3"/>
      <c r="E49" s="3"/>
      <c r="F49" s="3"/>
      <c r="G49" s="3"/>
      <c r="H49" s="3"/>
      <c r="I49" s="3"/>
      <c r="J49" s="3"/>
      <c r="K49" s="3"/>
    </row>
    <row r="50" spans="1:11" x14ac:dyDescent="0.3">
      <c r="A50" s="3"/>
      <c r="B50" s="3"/>
      <c r="C50" s="3"/>
      <c r="D50" s="3"/>
      <c r="E50" s="3"/>
      <c r="F50" s="3"/>
      <c r="G50" s="3"/>
      <c r="H50" s="3"/>
      <c r="I50" s="3"/>
      <c r="J50" s="3"/>
      <c r="K50" s="3"/>
    </row>
    <row r="51" spans="1:11" x14ac:dyDescent="0.3">
      <c r="A51" s="3"/>
      <c r="B51" s="3"/>
      <c r="C51" s="3"/>
      <c r="D51" s="3"/>
      <c r="E51" s="3"/>
      <c r="F51" s="3"/>
      <c r="G51" s="3"/>
      <c r="H51" s="3"/>
      <c r="I51" s="3"/>
      <c r="J51" s="3"/>
      <c r="K51" s="3"/>
    </row>
    <row r="53" spans="1:11" ht="68.25" customHeight="1" x14ac:dyDescent="0.3">
      <c r="A53" s="71" t="s">
        <v>75</v>
      </c>
      <c r="B53" s="72" t="s">
        <v>76</v>
      </c>
      <c r="C53" s="73" t="s">
        <v>77</v>
      </c>
      <c r="D53" s="67" t="s">
        <v>78</v>
      </c>
      <c r="E53" s="69" t="s">
        <v>79</v>
      </c>
      <c r="F53" s="67" t="s">
        <v>80</v>
      </c>
      <c r="G53" s="8"/>
    </row>
    <row r="54" spans="1:11" ht="15" x14ac:dyDescent="0.3">
      <c r="A54" s="77" t="s">
        <v>81</v>
      </c>
      <c r="B54" s="41" t="s">
        <v>82</v>
      </c>
      <c r="C54" s="28">
        <v>403</v>
      </c>
      <c r="D54" s="28">
        <v>412</v>
      </c>
      <c r="E54" s="28">
        <v>421</v>
      </c>
      <c r="F54" s="29"/>
    </row>
    <row r="55" spans="1:11" ht="15" x14ac:dyDescent="0.3">
      <c r="A55" s="78"/>
      <c r="B55" s="42" t="s">
        <v>83</v>
      </c>
      <c r="C55" s="28">
        <v>307</v>
      </c>
      <c r="D55" s="28">
        <v>315</v>
      </c>
      <c r="E55" s="28">
        <v>324</v>
      </c>
      <c r="F55" s="29"/>
    </row>
    <row r="56" spans="1:11" ht="15" x14ac:dyDescent="0.3">
      <c r="A56" s="79" t="s">
        <v>84</v>
      </c>
      <c r="B56" s="42" t="s">
        <v>82</v>
      </c>
      <c r="C56" s="28">
        <v>62</v>
      </c>
      <c r="D56" s="28">
        <v>79</v>
      </c>
      <c r="E56" s="28">
        <v>101</v>
      </c>
      <c r="F56" s="29"/>
    </row>
    <row r="57" spans="1:11" ht="15" x14ac:dyDescent="0.3">
      <c r="A57" s="80"/>
      <c r="B57" s="42" t="s">
        <v>83</v>
      </c>
      <c r="C57" s="28">
        <v>46</v>
      </c>
      <c r="D57" s="28">
        <v>63</v>
      </c>
      <c r="E57" s="28">
        <v>95</v>
      </c>
      <c r="F57" s="29"/>
    </row>
    <row r="58" spans="1:11" ht="15" x14ac:dyDescent="0.3">
      <c r="A58" s="79" t="s">
        <v>85</v>
      </c>
      <c r="B58" s="42" t="s">
        <v>82</v>
      </c>
      <c r="C58" s="28">
        <v>644</v>
      </c>
      <c r="D58" s="28">
        <v>710</v>
      </c>
      <c r="E58" s="28">
        <v>783</v>
      </c>
      <c r="F58" s="29"/>
    </row>
    <row r="59" spans="1:11" ht="15" x14ac:dyDescent="0.3">
      <c r="A59" s="80"/>
      <c r="B59" s="42" t="s">
        <v>83</v>
      </c>
      <c r="C59" s="28">
        <v>524</v>
      </c>
      <c r="D59" s="28">
        <v>590</v>
      </c>
      <c r="E59" s="28">
        <v>663</v>
      </c>
      <c r="F59" s="29"/>
    </row>
    <row r="60" spans="1:11" ht="15" x14ac:dyDescent="0.3">
      <c r="A60" s="79" t="s">
        <v>86</v>
      </c>
      <c r="B60" s="42" t="s">
        <v>82</v>
      </c>
      <c r="C60" s="28">
        <v>123</v>
      </c>
      <c r="D60" s="28">
        <v>113</v>
      </c>
      <c r="E60" s="28">
        <v>145</v>
      </c>
      <c r="F60" s="29"/>
    </row>
    <row r="61" spans="1:11" ht="15" x14ac:dyDescent="0.3">
      <c r="A61" s="80"/>
      <c r="B61" s="42" t="s">
        <v>83</v>
      </c>
      <c r="C61" s="28">
        <v>87</v>
      </c>
      <c r="D61" s="28">
        <v>77</v>
      </c>
      <c r="E61" s="28">
        <v>68</v>
      </c>
      <c r="F61" s="29"/>
    </row>
    <row r="62" spans="1:11" ht="15" x14ac:dyDescent="0.3">
      <c r="A62" s="77" t="s">
        <v>87</v>
      </c>
      <c r="B62" s="42" t="s">
        <v>82</v>
      </c>
      <c r="C62" s="28">
        <v>1537</v>
      </c>
      <c r="D62" s="28">
        <v>1676</v>
      </c>
      <c r="E62" s="28">
        <v>1860</v>
      </c>
      <c r="F62" s="29"/>
    </row>
    <row r="63" spans="1:11" ht="15" x14ac:dyDescent="0.3">
      <c r="A63" s="78"/>
      <c r="B63" s="42" t="s">
        <v>88</v>
      </c>
      <c r="C63" s="28">
        <v>730518.71666666656</v>
      </c>
      <c r="D63" s="28">
        <v>727926.08333333337</v>
      </c>
      <c r="E63" s="28">
        <v>870480</v>
      </c>
      <c r="F63" s="29"/>
    </row>
    <row r="64" spans="1:11" ht="15" x14ac:dyDescent="0.3">
      <c r="A64" s="77" t="s">
        <v>89</v>
      </c>
      <c r="B64" s="42" t="s">
        <v>82</v>
      </c>
      <c r="C64" s="28">
        <v>337</v>
      </c>
      <c r="D64" s="28">
        <v>394</v>
      </c>
      <c r="E64" s="28">
        <v>418</v>
      </c>
      <c r="F64" s="29"/>
    </row>
    <row r="65" spans="1:9" ht="15" x14ac:dyDescent="0.3">
      <c r="A65" s="78"/>
      <c r="B65" s="42" t="s">
        <v>88</v>
      </c>
      <c r="C65" s="28">
        <v>150607.25</v>
      </c>
      <c r="D65" s="28">
        <v>151622.65</v>
      </c>
      <c r="E65" s="28">
        <v>173888</v>
      </c>
      <c r="F65" s="29"/>
    </row>
    <row r="66" spans="1:9" ht="15" x14ac:dyDescent="0.3">
      <c r="A66" s="77" t="s">
        <v>90</v>
      </c>
      <c r="B66" s="42" t="s">
        <v>82</v>
      </c>
      <c r="C66" s="28">
        <v>321</v>
      </c>
      <c r="D66" s="28">
        <v>277</v>
      </c>
      <c r="E66" s="28">
        <v>290</v>
      </c>
      <c r="F66" s="29"/>
    </row>
    <row r="67" spans="1:9" ht="15" x14ac:dyDescent="0.3">
      <c r="A67" s="78"/>
      <c r="B67" s="42" t="s">
        <v>91</v>
      </c>
      <c r="C67" s="28">
        <v>285</v>
      </c>
      <c r="D67" s="28">
        <v>241</v>
      </c>
      <c r="E67" s="28">
        <v>254</v>
      </c>
      <c r="F67" s="29"/>
    </row>
    <row r="68" spans="1:9" ht="15" x14ac:dyDescent="0.3">
      <c r="A68" s="79" t="s">
        <v>92</v>
      </c>
      <c r="B68" s="42" t="s">
        <v>82</v>
      </c>
      <c r="C68" s="28">
        <v>38</v>
      </c>
      <c r="D68" s="28">
        <v>52</v>
      </c>
      <c r="E68" s="28">
        <v>52</v>
      </c>
      <c r="F68" s="29"/>
    </row>
    <row r="69" spans="1:9" ht="15" x14ac:dyDescent="0.3">
      <c r="A69" s="80"/>
      <c r="B69" s="42" t="s">
        <v>91</v>
      </c>
      <c r="C69" s="28">
        <v>38</v>
      </c>
      <c r="D69" s="28">
        <v>52</v>
      </c>
      <c r="E69" s="28">
        <v>52</v>
      </c>
      <c r="F69" s="29"/>
    </row>
    <row r="70" spans="1:9" ht="15" x14ac:dyDescent="0.3">
      <c r="A70" s="79" t="s">
        <v>93</v>
      </c>
      <c r="B70" s="42" t="s">
        <v>82</v>
      </c>
      <c r="C70" s="28">
        <v>376</v>
      </c>
      <c r="D70" s="28">
        <v>389</v>
      </c>
      <c r="E70" s="28">
        <v>390</v>
      </c>
      <c r="F70" s="30"/>
    </row>
    <row r="71" spans="1:9" ht="15" x14ac:dyDescent="0.3">
      <c r="A71" s="80"/>
      <c r="B71" s="42" t="s">
        <v>91</v>
      </c>
      <c r="C71" s="28">
        <v>352</v>
      </c>
      <c r="D71" s="28">
        <v>365</v>
      </c>
      <c r="E71" s="28">
        <v>381</v>
      </c>
      <c r="F71" s="29"/>
    </row>
    <row r="72" spans="1:9" ht="15.6" customHeight="1" x14ac:dyDescent="0.3">
      <c r="A72" s="75"/>
      <c r="B72" s="75"/>
      <c r="C72" s="75"/>
      <c r="D72" s="75"/>
      <c r="E72" s="75"/>
      <c r="F72" s="70"/>
      <c r="G72" s="70"/>
      <c r="H72" s="70"/>
      <c r="I72" s="70"/>
    </row>
    <row r="74" spans="1:9" ht="54" customHeight="1" x14ac:dyDescent="0.3">
      <c r="A74" s="68" t="s">
        <v>75</v>
      </c>
      <c r="B74" s="68" t="s">
        <v>94</v>
      </c>
      <c r="C74" s="67" t="s">
        <v>95</v>
      </c>
      <c r="D74" s="67" t="s">
        <v>96</v>
      </c>
      <c r="E74" s="67" t="s">
        <v>97</v>
      </c>
      <c r="F74" s="67" t="s">
        <v>80</v>
      </c>
    </row>
    <row r="75" spans="1:9" ht="60" x14ac:dyDescent="0.3">
      <c r="A75" s="77" t="s">
        <v>81</v>
      </c>
      <c r="B75" s="42" t="s">
        <v>98</v>
      </c>
      <c r="C75" s="28">
        <v>434</v>
      </c>
      <c r="D75" s="28">
        <f>E54/C75*100</f>
        <v>97.004608294930875</v>
      </c>
      <c r="E75" s="74" t="s">
        <v>558</v>
      </c>
      <c r="F75" s="29"/>
    </row>
    <row r="76" spans="1:9" ht="45" x14ac:dyDescent="0.3">
      <c r="A76" s="78"/>
      <c r="B76" s="42" t="s">
        <v>99</v>
      </c>
      <c r="C76" s="28">
        <v>338</v>
      </c>
      <c r="D76" s="28">
        <v>85</v>
      </c>
      <c r="E76" s="74" t="s">
        <v>412</v>
      </c>
      <c r="F76" s="29"/>
    </row>
    <row r="77" spans="1:9" ht="60" x14ac:dyDescent="0.3">
      <c r="A77" s="79" t="s">
        <v>84</v>
      </c>
      <c r="B77" s="42" t="s">
        <v>98</v>
      </c>
      <c r="C77" s="28">
        <v>120</v>
      </c>
      <c r="D77" s="28">
        <f>E56/C77*100</f>
        <v>84.166666666666671</v>
      </c>
      <c r="E77" s="74" t="s">
        <v>558</v>
      </c>
      <c r="F77" s="29"/>
    </row>
    <row r="78" spans="1:9" ht="60" x14ac:dyDescent="0.3">
      <c r="A78" s="80"/>
      <c r="B78" s="42" t="s">
        <v>99</v>
      </c>
      <c r="C78" s="28">
        <v>96</v>
      </c>
      <c r="D78" s="28">
        <v>85</v>
      </c>
      <c r="E78" s="74" t="s">
        <v>558</v>
      </c>
      <c r="F78" s="29"/>
    </row>
    <row r="79" spans="1:9" ht="60" x14ac:dyDescent="0.3">
      <c r="A79" s="79" t="s">
        <v>85</v>
      </c>
      <c r="B79" s="42" t="s">
        <v>98</v>
      </c>
      <c r="C79" s="28">
        <v>734</v>
      </c>
      <c r="D79" s="28">
        <f>E58/C79*100</f>
        <v>106.67574931880108</v>
      </c>
      <c r="E79" s="74" t="s">
        <v>578</v>
      </c>
      <c r="F79" s="29"/>
    </row>
    <row r="80" spans="1:9" ht="60" x14ac:dyDescent="0.3">
      <c r="A80" s="80"/>
      <c r="B80" s="42" t="s">
        <v>99</v>
      </c>
      <c r="C80" s="28">
        <v>644</v>
      </c>
      <c r="D80" s="28">
        <v>96</v>
      </c>
      <c r="E80" s="74" t="s">
        <v>578</v>
      </c>
      <c r="F80" s="29"/>
    </row>
    <row r="81" spans="1:6" ht="60" x14ac:dyDescent="0.3">
      <c r="A81" s="79" t="s">
        <v>86</v>
      </c>
      <c r="B81" s="42" t="s">
        <v>98</v>
      </c>
      <c r="C81" s="28">
        <v>184</v>
      </c>
      <c r="D81" s="28">
        <f>E60/C81*100</f>
        <v>78.804347826086953</v>
      </c>
      <c r="E81" s="74" t="s">
        <v>578</v>
      </c>
      <c r="F81" s="29"/>
    </row>
    <row r="82" spans="1:6" ht="60" x14ac:dyDescent="0.3">
      <c r="A82" s="80"/>
      <c r="B82" s="42" t="s">
        <v>99</v>
      </c>
      <c r="C82" s="28">
        <v>166</v>
      </c>
      <c r="D82" s="28">
        <v>96</v>
      </c>
      <c r="E82" s="74" t="s">
        <v>578</v>
      </c>
      <c r="F82" s="29"/>
    </row>
    <row r="83" spans="1:6" ht="45" x14ac:dyDescent="0.3">
      <c r="A83" s="77" t="s">
        <v>87</v>
      </c>
      <c r="B83" s="42" t="s">
        <v>98</v>
      </c>
      <c r="C83" s="28">
        <v>2139</v>
      </c>
      <c r="D83" s="28">
        <f>E62/C83*100</f>
        <v>86.956521739130437</v>
      </c>
      <c r="E83" s="74" t="s">
        <v>412</v>
      </c>
      <c r="F83" s="29"/>
    </row>
    <row r="84" spans="1:6" ht="45" x14ac:dyDescent="0.3">
      <c r="A84" s="78"/>
      <c r="B84" s="42" t="s">
        <v>100</v>
      </c>
      <c r="C84" s="28">
        <v>69760</v>
      </c>
      <c r="D84" s="28">
        <v>85</v>
      </c>
      <c r="E84" s="74" t="s">
        <v>412</v>
      </c>
      <c r="F84" s="29"/>
    </row>
    <row r="85" spans="1:6" ht="45" x14ac:dyDescent="0.3">
      <c r="A85" s="77" t="s">
        <v>89</v>
      </c>
      <c r="B85" s="42" t="s">
        <v>98</v>
      </c>
      <c r="C85" s="28">
        <v>481</v>
      </c>
      <c r="D85" s="28">
        <f>E64/C85*100</f>
        <v>86.902286902286903</v>
      </c>
      <c r="E85" s="74" t="s">
        <v>412</v>
      </c>
      <c r="F85" s="29"/>
    </row>
    <row r="86" spans="1:6" ht="45" x14ac:dyDescent="0.3">
      <c r="A86" s="78"/>
      <c r="B86" s="42" t="s">
        <v>100</v>
      </c>
      <c r="C86" s="28">
        <v>14500</v>
      </c>
      <c r="D86" s="28">
        <v>85</v>
      </c>
      <c r="E86" s="74" t="s">
        <v>412</v>
      </c>
      <c r="F86" s="29"/>
    </row>
    <row r="87" spans="1:6" ht="60" x14ac:dyDescent="0.3">
      <c r="A87" s="77" t="s">
        <v>90</v>
      </c>
      <c r="B87" s="42" t="s">
        <v>98</v>
      </c>
      <c r="C87" s="28">
        <v>364</v>
      </c>
      <c r="D87" s="28">
        <f>E66/C87*100</f>
        <v>79.670329670329664</v>
      </c>
      <c r="E87" s="74" t="s">
        <v>558</v>
      </c>
      <c r="F87" s="29"/>
    </row>
    <row r="88" spans="1:6" ht="60" x14ac:dyDescent="0.3">
      <c r="A88" s="78"/>
      <c r="B88" s="44" t="s">
        <v>101</v>
      </c>
      <c r="C88" s="28">
        <v>347</v>
      </c>
      <c r="D88" s="28">
        <v>90</v>
      </c>
      <c r="E88" s="74" t="s">
        <v>558</v>
      </c>
      <c r="F88" s="29"/>
    </row>
    <row r="89" spans="1:6" ht="60" x14ac:dyDescent="0.3">
      <c r="A89" s="79" t="s">
        <v>92</v>
      </c>
      <c r="B89" s="42" t="s">
        <v>98</v>
      </c>
      <c r="C89" s="28">
        <v>55</v>
      </c>
      <c r="D89" s="28">
        <f>E68/C89*100</f>
        <v>94.545454545454547</v>
      </c>
      <c r="E89" s="74" t="s">
        <v>558</v>
      </c>
      <c r="F89" s="29"/>
    </row>
    <row r="90" spans="1:6" ht="60" x14ac:dyDescent="0.3">
      <c r="A90" s="80"/>
      <c r="B90" s="44" t="s">
        <v>101</v>
      </c>
      <c r="C90" s="28">
        <v>41</v>
      </c>
      <c r="D90" s="28">
        <v>90</v>
      </c>
      <c r="E90" s="74" t="s">
        <v>558</v>
      </c>
      <c r="F90" s="29"/>
    </row>
    <row r="91" spans="1:6" ht="60" x14ac:dyDescent="0.3">
      <c r="A91" s="79" t="s">
        <v>93</v>
      </c>
      <c r="B91" s="42" t="s">
        <v>98</v>
      </c>
      <c r="C91" s="28">
        <v>429</v>
      </c>
      <c r="D91" s="28">
        <f>E70/C91*100</f>
        <v>90.909090909090907</v>
      </c>
      <c r="E91" s="74" t="s">
        <v>558</v>
      </c>
      <c r="F91" s="29"/>
    </row>
    <row r="92" spans="1:6" ht="60" x14ac:dyDescent="0.3">
      <c r="A92" s="80"/>
      <c r="B92" s="44" t="s">
        <v>101</v>
      </c>
      <c r="C92" s="28">
        <v>310</v>
      </c>
      <c r="D92" s="28">
        <v>89</v>
      </c>
      <c r="E92" s="74" t="s">
        <v>558</v>
      </c>
      <c r="F92" s="29"/>
    </row>
    <row r="93" spans="1:6" x14ac:dyDescent="0.3">
      <c r="A93" s="3"/>
    </row>
    <row r="94" spans="1:6" ht="15" x14ac:dyDescent="0.3">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4" x14ac:dyDescent="0.3"/>
  <cols>
    <col min="1" max="1" width="35.44140625" bestFit="1" customWidth="1"/>
    <col min="2" max="2" width="10.88671875" bestFit="1" customWidth="1"/>
  </cols>
  <sheetData>
    <row r="1" spans="1:2" x14ac:dyDescent="0.3">
      <c r="A1" s="1" t="s">
        <v>103</v>
      </c>
      <c r="B1" s="1" t="s">
        <v>104</v>
      </c>
    </row>
    <row r="2" spans="1:2" x14ac:dyDescent="0.3">
      <c r="A2" t="s">
        <v>105</v>
      </c>
      <c r="B2" t="s">
        <v>106</v>
      </c>
    </row>
    <row r="3" spans="1:2" x14ac:dyDescent="0.3">
      <c r="A3" t="s">
        <v>107</v>
      </c>
      <c r="B3" t="s">
        <v>108</v>
      </c>
    </row>
    <row r="4" spans="1:2" x14ac:dyDescent="0.3">
      <c r="A4" t="s">
        <v>109</v>
      </c>
      <c r="B4" t="s">
        <v>110</v>
      </c>
    </row>
    <row r="5" spans="1:2" x14ac:dyDescent="0.3">
      <c r="A5" t="s">
        <v>111</v>
      </c>
      <c r="B5" t="s">
        <v>112</v>
      </c>
    </row>
    <row r="6" spans="1:2" x14ac:dyDescent="0.3">
      <c r="A6" t="s">
        <v>113</v>
      </c>
      <c r="B6" t="s">
        <v>114</v>
      </c>
    </row>
    <row r="7" spans="1:2" x14ac:dyDescent="0.3">
      <c r="A7" t="s">
        <v>115</v>
      </c>
      <c r="B7" t="s">
        <v>116</v>
      </c>
    </row>
    <row r="8" spans="1:2" x14ac:dyDescent="0.3">
      <c r="A8" t="s">
        <v>117</v>
      </c>
      <c r="B8" t="s">
        <v>118</v>
      </c>
    </row>
    <row r="9" spans="1:2" x14ac:dyDescent="0.3">
      <c r="A9" t="s">
        <v>119</v>
      </c>
      <c r="B9" t="s">
        <v>120</v>
      </c>
    </row>
    <row r="10" spans="1:2" x14ac:dyDescent="0.3">
      <c r="A10" t="s">
        <v>121</v>
      </c>
      <c r="B10" t="s">
        <v>122</v>
      </c>
    </row>
    <row r="11" spans="1:2" x14ac:dyDescent="0.3">
      <c r="A11" t="s">
        <v>123</v>
      </c>
      <c r="B11" t="s">
        <v>124</v>
      </c>
    </row>
    <row r="12" spans="1:2" x14ac:dyDescent="0.3">
      <c r="A12" t="s">
        <v>125</v>
      </c>
      <c r="B12" t="s">
        <v>126</v>
      </c>
    </row>
    <row r="13" spans="1:2" x14ac:dyDescent="0.3">
      <c r="A13" t="s">
        <v>127</v>
      </c>
      <c r="B13" t="s">
        <v>128</v>
      </c>
    </row>
    <row r="14" spans="1:2" x14ac:dyDescent="0.3">
      <c r="A14" t="s">
        <v>129</v>
      </c>
      <c r="B14" t="s">
        <v>130</v>
      </c>
    </row>
    <row r="15" spans="1:2" x14ac:dyDescent="0.3">
      <c r="A15" t="s">
        <v>131</v>
      </c>
      <c r="B15" t="s">
        <v>132</v>
      </c>
    </row>
    <row r="16" spans="1:2" x14ac:dyDescent="0.3">
      <c r="A16" t="s">
        <v>133</v>
      </c>
      <c r="B16" t="s">
        <v>134</v>
      </c>
    </row>
    <row r="17" spans="1:2" x14ac:dyDescent="0.3">
      <c r="A17" t="s">
        <v>135</v>
      </c>
      <c r="B17" t="s">
        <v>136</v>
      </c>
    </row>
    <row r="18" spans="1:2" x14ac:dyDescent="0.3">
      <c r="A18" t="s">
        <v>137</v>
      </c>
      <c r="B18" t="s">
        <v>138</v>
      </c>
    </row>
    <row r="19" spans="1:2" x14ac:dyDescent="0.3">
      <c r="A19" t="s">
        <v>139</v>
      </c>
      <c r="B19" t="s">
        <v>140</v>
      </c>
    </row>
    <row r="20" spans="1:2" x14ac:dyDescent="0.3">
      <c r="A20" t="s">
        <v>141</v>
      </c>
      <c r="B20" t="s">
        <v>142</v>
      </c>
    </row>
    <row r="21" spans="1:2" x14ac:dyDescent="0.3">
      <c r="A21" t="s">
        <v>143</v>
      </c>
      <c r="B21" t="s">
        <v>144</v>
      </c>
    </row>
    <row r="22" spans="1:2" x14ac:dyDescent="0.3">
      <c r="A22" t="s">
        <v>145</v>
      </c>
      <c r="B22" t="s">
        <v>146</v>
      </c>
    </row>
    <row r="23" spans="1:2" x14ac:dyDescent="0.3">
      <c r="A23" t="s">
        <v>147</v>
      </c>
      <c r="B23" t="s">
        <v>148</v>
      </c>
    </row>
    <row r="24" spans="1:2" x14ac:dyDescent="0.3">
      <c r="A24" t="s">
        <v>149</v>
      </c>
      <c r="B24" t="s">
        <v>150</v>
      </c>
    </row>
    <row r="25" spans="1:2" x14ac:dyDescent="0.3">
      <c r="A25" t="s">
        <v>151</v>
      </c>
      <c r="B25" t="s">
        <v>152</v>
      </c>
    </row>
    <row r="26" spans="1:2" x14ac:dyDescent="0.3">
      <c r="A26" t="s">
        <v>153</v>
      </c>
      <c r="B26" t="s">
        <v>154</v>
      </c>
    </row>
    <row r="27" spans="1:2" x14ac:dyDescent="0.3">
      <c r="A27" t="s">
        <v>155</v>
      </c>
      <c r="B27" t="s">
        <v>156</v>
      </c>
    </row>
    <row r="28" spans="1:2" x14ac:dyDescent="0.3">
      <c r="A28" t="s">
        <v>157</v>
      </c>
      <c r="B28" t="s">
        <v>158</v>
      </c>
    </row>
    <row r="29" spans="1:2" x14ac:dyDescent="0.3">
      <c r="A29" t="s">
        <v>159</v>
      </c>
      <c r="B29" t="s">
        <v>160</v>
      </c>
    </row>
    <row r="30" spans="1:2" x14ac:dyDescent="0.3">
      <c r="A30" t="s">
        <v>161</v>
      </c>
      <c r="B30" t="s">
        <v>162</v>
      </c>
    </row>
    <row r="31" spans="1:2" x14ac:dyDescent="0.3">
      <c r="A31" t="s">
        <v>163</v>
      </c>
      <c r="B31" t="s">
        <v>164</v>
      </c>
    </row>
    <row r="32" spans="1:2" x14ac:dyDescent="0.3">
      <c r="A32" t="s">
        <v>165</v>
      </c>
      <c r="B32" t="s">
        <v>166</v>
      </c>
    </row>
    <row r="33" spans="1:2" x14ac:dyDescent="0.3">
      <c r="A33" t="s">
        <v>167</v>
      </c>
      <c r="B33" t="s">
        <v>168</v>
      </c>
    </row>
    <row r="34" spans="1:2" x14ac:dyDescent="0.3">
      <c r="A34" t="s">
        <v>169</v>
      </c>
      <c r="B34" t="s">
        <v>170</v>
      </c>
    </row>
    <row r="35" spans="1:2" x14ac:dyDescent="0.3">
      <c r="A35" t="s">
        <v>171</v>
      </c>
      <c r="B35" t="s">
        <v>172</v>
      </c>
    </row>
    <row r="36" spans="1:2" x14ac:dyDescent="0.3">
      <c r="A36" t="s">
        <v>173</v>
      </c>
      <c r="B36" t="s">
        <v>174</v>
      </c>
    </row>
    <row r="37" spans="1:2" x14ac:dyDescent="0.3">
      <c r="A37" t="s">
        <v>175</v>
      </c>
      <c r="B37" t="s">
        <v>176</v>
      </c>
    </row>
    <row r="38" spans="1:2" x14ac:dyDescent="0.3">
      <c r="A38" t="s">
        <v>177</v>
      </c>
      <c r="B38" t="s">
        <v>178</v>
      </c>
    </row>
    <row r="39" spans="1:2" x14ac:dyDescent="0.3">
      <c r="A39" t="s">
        <v>179</v>
      </c>
      <c r="B39" t="s">
        <v>180</v>
      </c>
    </row>
    <row r="40" spans="1:2" x14ac:dyDescent="0.3">
      <c r="A40" t="s">
        <v>181</v>
      </c>
      <c r="B40" t="s">
        <v>182</v>
      </c>
    </row>
    <row r="41" spans="1:2" x14ac:dyDescent="0.3">
      <c r="A41" t="s">
        <v>183</v>
      </c>
      <c r="B41" t="s">
        <v>184</v>
      </c>
    </row>
    <row r="42" spans="1:2" x14ac:dyDescent="0.3">
      <c r="A42" t="s">
        <v>185</v>
      </c>
      <c r="B42" t="s">
        <v>186</v>
      </c>
    </row>
    <row r="43" spans="1:2" x14ac:dyDescent="0.3">
      <c r="A43" t="s">
        <v>187</v>
      </c>
      <c r="B43" t="s">
        <v>188</v>
      </c>
    </row>
    <row r="44" spans="1:2" x14ac:dyDescent="0.3">
      <c r="A44" t="s">
        <v>189</v>
      </c>
      <c r="B44" t="s">
        <v>190</v>
      </c>
    </row>
    <row r="45" spans="1:2" x14ac:dyDescent="0.3">
      <c r="A45" t="s">
        <v>191</v>
      </c>
      <c r="B45" t="s">
        <v>192</v>
      </c>
    </row>
    <row r="46" spans="1:2" x14ac:dyDescent="0.3">
      <c r="A46" t="s">
        <v>193</v>
      </c>
      <c r="B46" t="s">
        <v>194</v>
      </c>
    </row>
    <row r="47" spans="1:2" x14ac:dyDescent="0.3">
      <c r="A47" t="s">
        <v>195</v>
      </c>
      <c r="B47" t="s">
        <v>196</v>
      </c>
    </row>
    <row r="48" spans="1:2" x14ac:dyDescent="0.3">
      <c r="A48" t="s">
        <v>197</v>
      </c>
      <c r="B48" t="s">
        <v>198</v>
      </c>
    </row>
    <row r="49" spans="1:2" x14ac:dyDescent="0.3">
      <c r="A49" t="s">
        <v>199</v>
      </c>
      <c r="B49" t="s">
        <v>200</v>
      </c>
    </row>
    <row r="50" spans="1:2" x14ac:dyDescent="0.3">
      <c r="A50" t="s">
        <v>201</v>
      </c>
      <c r="B50" t="s">
        <v>202</v>
      </c>
    </row>
    <row r="51" spans="1:2" x14ac:dyDescent="0.3">
      <c r="A51" t="s">
        <v>203</v>
      </c>
      <c r="B51" t="s">
        <v>204</v>
      </c>
    </row>
    <row r="52" spans="1:2" x14ac:dyDescent="0.3">
      <c r="A52" t="s">
        <v>205</v>
      </c>
      <c r="B52" t="s">
        <v>206</v>
      </c>
    </row>
    <row r="53" spans="1:2" x14ac:dyDescent="0.3">
      <c r="A53" t="s">
        <v>207</v>
      </c>
      <c r="B53" t="s">
        <v>208</v>
      </c>
    </row>
    <row r="54" spans="1:2" x14ac:dyDescent="0.3">
      <c r="A54" t="s">
        <v>209</v>
      </c>
      <c r="B54" t="s">
        <v>210</v>
      </c>
    </row>
    <row r="55" spans="1:2" x14ac:dyDescent="0.3">
      <c r="A55" t="s">
        <v>211</v>
      </c>
      <c r="B55" t="s">
        <v>212</v>
      </c>
    </row>
    <row r="56" spans="1:2" x14ac:dyDescent="0.3">
      <c r="A56" t="s">
        <v>213</v>
      </c>
      <c r="B56" t="s">
        <v>214</v>
      </c>
    </row>
    <row r="57" spans="1:2" x14ac:dyDescent="0.3">
      <c r="A57" t="s">
        <v>215</v>
      </c>
      <c r="B57" t="s">
        <v>216</v>
      </c>
    </row>
    <row r="58" spans="1:2" x14ac:dyDescent="0.3">
      <c r="A58" t="s">
        <v>217</v>
      </c>
      <c r="B58" t="s">
        <v>218</v>
      </c>
    </row>
    <row r="59" spans="1:2" x14ac:dyDescent="0.3">
      <c r="A59" t="s">
        <v>219</v>
      </c>
      <c r="B59" t="s">
        <v>220</v>
      </c>
    </row>
    <row r="60" spans="1:2" x14ac:dyDescent="0.3">
      <c r="A60" t="s">
        <v>221</v>
      </c>
      <c r="B60" t="s">
        <v>222</v>
      </c>
    </row>
    <row r="61" spans="1:2" x14ac:dyDescent="0.3">
      <c r="A61" t="s">
        <v>223</v>
      </c>
      <c r="B61" t="s">
        <v>224</v>
      </c>
    </row>
    <row r="62" spans="1:2" x14ac:dyDescent="0.3">
      <c r="A62" t="s">
        <v>225</v>
      </c>
      <c r="B62" t="s">
        <v>226</v>
      </c>
    </row>
    <row r="63" spans="1:2" x14ac:dyDescent="0.3">
      <c r="A63" t="s">
        <v>227</v>
      </c>
      <c r="B63" t="s">
        <v>228</v>
      </c>
    </row>
    <row r="64" spans="1:2" x14ac:dyDescent="0.3">
      <c r="A64" t="s">
        <v>229</v>
      </c>
      <c r="B64" t="s">
        <v>230</v>
      </c>
    </row>
    <row r="65" spans="1:2" x14ac:dyDescent="0.3">
      <c r="A65" t="s">
        <v>231</v>
      </c>
      <c r="B65" t="s">
        <v>232</v>
      </c>
    </row>
    <row r="66" spans="1:2" x14ac:dyDescent="0.3">
      <c r="A66" t="s">
        <v>233</v>
      </c>
      <c r="B66" t="s">
        <v>234</v>
      </c>
    </row>
    <row r="67" spans="1:2" x14ac:dyDescent="0.3">
      <c r="A67" t="s">
        <v>235</v>
      </c>
      <c r="B67" t="s">
        <v>236</v>
      </c>
    </row>
    <row r="68" spans="1:2" x14ac:dyDescent="0.3">
      <c r="A68" t="s">
        <v>237</v>
      </c>
      <c r="B68" t="s">
        <v>238</v>
      </c>
    </row>
    <row r="69" spans="1:2" x14ac:dyDescent="0.3">
      <c r="A69" t="s">
        <v>239</v>
      </c>
      <c r="B69" t="s">
        <v>240</v>
      </c>
    </row>
    <row r="70" spans="1:2" x14ac:dyDescent="0.3">
      <c r="A70" t="s">
        <v>241</v>
      </c>
      <c r="B70" t="s">
        <v>242</v>
      </c>
    </row>
    <row r="71" spans="1:2" x14ac:dyDescent="0.3">
      <c r="A71" t="s">
        <v>243</v>
      </c>
      <c r="B71" t="s">
        <v>244</v>
      </c>
    </row>
    <row r="72" spans="1:2" x14ac:dyDescent="0.3">
      <c r="A72" t="s">
        <v>245</v>
      </c>
      <c r="B72" t="s">
        <v>246</v>
      </c>
    </row>
    <row r="73" spans="1:2" x14ac:dyDescent="0.3">
      <c r="A73" t="s">
        <v>247</v>
      </c>
      <c r="B73" t="s">
        <v>248</v>
      </c>
    </row>
    <row r="74" spans="1:2" x14ac:dyDescent="0.3">
      <c r="A74" t="s">
        <v>249</v>
      </c>
      <c r="B74" t="s">
        <v>250</v>
      </c>
    </row>
    <row r="75" spans="1:2" x14ac:dyDescent="0.3">
      <c r="A75" t="s">
        <v>251</v>
      </c>
      <c r="B75" t="s">
        <v>252</v>
      </c>
    </row>
    <row r="76" spans="1:2" x14ac:dyDescent="0.3">
      <c r="A76" t="s">
        <v>253</v>
      </c>
      <c r="B76" t="s">
        <v>254</v>
      </c>
    </row>
    <row r="77" spans="1:2" x14ac:dyDescent="0.3">
      <c r="A77" t="s">
        <v>255</v>
      </c>
      <c r="B77" t="s">
        <v>256</v>
      </c>
    </row>
    <row r="78" spans="1:2" x14ac:dyDescent="0.3">
      <c r="A78" t="s">
        <v>257</v>
      </c>
      <c r="B78" t="s">
        <v>258</v>
      </c>
    </row>
    <row r="79" spans="1:2" x14ac:dyDescent="0.3">
      <c r="A79" t="s">
        <v>259</v>
      </c>
      <c r="B79" t="s">
        <v>260</v>
      </c>
    </row>
    <row r="80" spans="1:2" x14ac:dyDescent="0.3">
      <c r="A80" t="s">
        <v>261</v>
      </c>
      <c r="B80" t="s">
        <v>262</v>
      </c>
    </row>
    <row r="81" spans="1:2" x14ac:dyDescent="0.3">
      <c r="A81" t="s">
        <v>263</v>
      </c>
      <c r="B81" t="s">
        <v>264</v>
      </c>
    </row>
    <row r="82" spans="1:2" x14ac:dyDescent="0.3">
      <c r="A82" t="s">
        <v>265</v>
      </c>
      <c r="B82" t="s">
        <v>266</v>
      </c>
    </row>
    <row r="83" spans="1:2" x14ac:dyDescent="0.3">
      <c r="A83" t="s">
        <v>267</v>
      </c>
      <c r="B83" t="s">
        <v>268</v>
      </c>
    </row>
    <row r="84" spans="1:2" x14ac:dyDescent="0.3">
      <c r="A84" t="s">
        <v>269</v>
      </c>
      <c r="B84" t="s">
        <v>270</v>
      </c>
    </row>
    <row r="85" spans="1:2" x14ac:dyDescent="0.3">
      <c r="A85" t="s">
        <v>271</v>
      </c>
      <c r="B85" t="s">
        <v>272</v>
      </c>
    </row>
    <row r="86" spans="1:2" x14ac:dyDescent="0.3">
      <c r="A86" t="s">
        <v>273</v>
      </c>
      <c r="B86" t="s">
        <v>274</v>
      </c>
    </row>
    <row r="87" spans="1:2" x14ac:dyDescent="0.3">
      <c r="A87" t="s">
        <v>275</v>
      </c>
      <c r="B87" t="s">
        <v>276</v>
      </c>
    </row>
    <row r="88" spans="1:2" x14ac:dyDescent="0.3">
      <c r="A88" t="s">
        <v>277</v>
      </c>
      <c r="B88" t="s">
        <v>278</v>
      </c>
    </row>
    <row r="89" spans="1:2" x14ac:dyDescent="0.3">
      <c r="A89" t="s">
        <v>279</v>
      </c>
      <c r="B89" t="s">
        <v>280</v>
      </c>
    </row>
    <row r="90" spans="1:2" x14ac:dyDescent="0.3">
      <c r="A90" t="s">
        <v>281</v>
      </c>
      <c r="B90" t="s">
        <v>282</v>
      </c>
    </row>
    <row r="91" spans="1:2" x14ac:dyDescent="0.3">
      <c r="A91" t="s">
        <v>283</v>
      </c>
      <c r="B91" t="s">
        <v>284</v>
      </c>
    </row>
    <row r="92" spans="1:2" x14ac:dyDescent="0.3">
      <c r="A92" t="s">
        <v>285</v>
      </c>
      <c r="B92" t="s">
        <v>286</v>
      </c>
    </row>
    <row r="93" spans="1:2" x14ac:dyDescent="0.3">
      <c r="A93" t="s">
        <v>287</v>
      </c>
      <c r="B93" t="s">
        <v>288</v>
      </c>
    </row>
    <row r="94" spans="1:2" x14ac:dyDescent="0.3">
      <c r="A94" t="s">
        <v>289</v>
      </c>
      <c r="B94" t="s">
        <v>290</v>
      </c>
    </row>
    <row r="95" spans="1:2" x14ac:dyDescent="0.3">
      <c r="A95" t="s">
        <v>291</v>
      </c>
      <c r="B95" t="s">
        <v>292</v>
      </c>
    </row>
    <row r="96" spans="1:2" x14ac:dyDescent="0.3">
      <c r="A96" t="s">
        <v>293</v>
      </c>
      <c r="B96" t="s">
        <v>294</v>
      </c>
    </row>
    <row r="97" spans="1:2" x14ac:dyDescent="0.3">
      <c r="A97" t="s">
        <v>295</v>
      </c>
      <c r="B97" t="s">
        <v>296</v>
      </c>
    </row>
    <row r="98" spans="1:2" x14ac:dyDescent="0.3">
      <c r="A98" t="s">
        <v>297</v>
      </c>
      <c r="B98" t="s">
        <v>298</v>
      </c>
    </row>
    <row r="99" spans="1:2" x14ac:dyDescent="0.3">
      <c r="A99" t="s">
        <v>299</v>
      </c>
      <c r="B99" t="s">
        <v>300</v>
      </c>
    </row>
    <row r="100" spans="1:2" x14ac:dyDescent="0.3">
      <c r="A100" t="s">
        <v>301</v>
      </c>
      <c r="B100" t="s">
        <v>302</v>
      </c>
    </row>
    <row r="101" spans="1:2" x14ac:dyDescent="0.3">
      <c r="A101" t="s">
        <v>303</v>
      </c>
      <c r="B101" t="s">
        <v>304</v>
      </c>
    </row>
    <row r="102" spans="1:2" x14ac:dyDescent="0.3">
      <c r="A102" t="s">
        <v>305</v>
      </c>
      <c r="B102" t="s">
        <v>306</v>
      </c>
    </row>
    <row r="103" spans="1:2" x14ac:dyDescent="0.3">
      <c r="A103" t="s">
        <v>307</v>
      </c>
      <c r="B103" t="s">
        <v>308</v>
      </c>
    </row>
    <row r="104" spans="1:2" x14ac:dyDescent="0.3">
      <c r="A104" t="s">
        <v>309</v>
      </c>
      <c r="B104" t="s">
        <v>310</v>
      </c>
    </row>
    <row r="105" spans="1:2" x14ac:dyDescent="0.3">
      <c r="A105" t="s">
        <v>311</v>
      </c>
      <c r="B105" t="s">
        <v>312</v>
      </c>
    </row>
    <row r="106" spans="1:2" x14ac:dyDescent="0.3">
      <c r="A106" t="s">
        <v>313</v>
      </c>
      <c r="B106" t="s">
        <v>314</v>
      </c>
    </row>
    <row r="107" spans="1:2" x14ac:dyDescent="0.3">
      <c r="A107" t="s">
        <v>315</v>
      </c>
      <c r="B107" t="s">
        <v>316</v>
      </c>
    </row>
    <row r="108" spans="1:2" x14ac:dyDescent="0.3">
      <c r="A108" t="s">
        <v>317</v>
      </c>
      <c r="B108" t="s">
        <v>318</v>
      </c>
    </row>
    <row r="109" spans="1:2" x14ac:dyDescent="0.3">
      <c r="A109" t="s">
        <v>319</v>
      </c>
      <c r="B109" t="s">
        <v>320</v>
      </c>
    </row>
    <row r="110" spans="1:2" x14ac:dyDescent="0.3">
      <c r="A110" t="s">
        <v>321</v>
      </c>
      <c r="B110" t="s">
        <v>322</v>
      </c>
    </row>
    <row r="111" spans="1:2" x14ac:dyDescent="0.3">
      <c r="A111" t="s">
        <v>323</v>
      </c>
      <c r="B111" t="s">
        <v>324</v>
      </c>
    </row>
    <row r="112" spans="1:2" x14ac:dyDescent="0.3">
      <c r="A112" t="s">
        <v>325</v>
      </c>
      <c r="B112" t="s">
        <v>326</v>
      </c>
    </row>
    <row r="113" spans="1:2" x14ac:dyDescent="0.3">
      <c r="A113" t="s">
        <v>327</v>
      </c>
      <c r="B113" t="s">
        <v>328</v>
      </c>
    </row>
    <row r="114" spans="1:2" x14ac:dyDescent="0.3">
      <c r="A114" t="s">
        <v>329</v>
      </c>
      <c r="B114" t="s">
        <v>330</v>
      </c>
    </row>
    <row r="115" spans="1:2" x14ac:dyDescent="0.3">
      <c r="A115" t="s">
        <v>331</v>
      </c>
      <c r="B115" t="s">
        <v>332</v>
      </c>
    </row>
    <row r="116" spans="1:2" x14ac:dyDescent="0.3">
      <c r="A116" t="s">
        <v>333</v>
      </c>
      <c r="B116" t="s">
        <v>334</v>
      </c>
    </row>
    <row r="117" spans="1:2" x14ac:dyDescent="0.3">
      <c r="A117" t="s">
        <v>335</v>
      </c>
      <c r="B117" t="s">
        <v>336</v>
      </c>
    </row>
    <row r="118" spans="1:2" x14ac:dyDescent="0.3">
      <c r="A118" t="s">
        <v>337</v>
      </c>
      <c r="B118" t="s">
        <v>338</v>
      </c>
    </row>
    <row r="119" spans="1:2" x14ac:dyDescent="0.3">
      <c r="A119" t="s">
        <v>339</v>
      </c>
      <c r="B119" t="s">
        <v>340</v>
      </c>
    </row>
    <row r="120" spans="1:2" x14ac:dyDescent="0.3">
      <c r="A120" t="s">
        <v>341</v>
      </c>
      <c r="B120" t="s">
        <v>342</v>
      </c>
    </row>
    <row r="121" spans="1:2" x14ac:dyDescent="0.3">
      <c r="A121" t="s">
        <v>343</v>
      </c>
      <c r="B121" t="s">
        <v>344</v>
      </c>
    </row>
    <row r="122" spans="1:2" x14ac:dyDescent="0.3">
      <c r="A122" t="s">
        <v>345</v>
      </c>
      <c r="B122" t="s">
        <v>346</v>
      </c>
    </row>
    <row r="123" spans="1:2" x14ac:dyDescent="0.3">
      <c r="A123" t="s">
        <v>347</v>
      </c>
      <c r="B123" t="s">
        <v>348</v>
      </c>
    </row>
    <row r="124" spans="1:2" x14ac:dyDescent="0.3">
      <c r="A124" t="s">
        <v>349</v>
      </c>
      <c r="B124" t="s">
        <v>350</v>
      </c>
    </row>
    <row r="125" spans="1:2" x14ac:dyDescent="0.3">
      <c r="A125" t="s">
        <v>351</v>
      </c>
      <c r="B125" t="s">
        <v>352</v>
      </c>
    </row>
    <row r="126" spans="1:2" x14ac:dyDescent="0.3">
      <c r="A126" t="s">
        <v>353</v>
      </c>
      <c r="B126" t="s">
        <v>354</v>
      </c>
    </row>
    <row r="127" spans="1:2" x14ac:dyDescent="0.3">
      <c r="A127" t="s">
        <v>355</v>
      </c>
      <c r="B127" t="s">
        <v>356</v>
      </c>
    </row>
    <row r="128" spans="1:2" x14ac:dyDescent="0.3">
      <c r="A128" t="s">
        <v>357</v>
      </c>
      <c r="B128" t="s">
        <v>358</v>
      </c>
    </row>
    <row r="129" spans="1:2" x14ac:dyDescent="0.3">
      <c r="A129" t="s">
        <v>359</v>
      </c>
      <c r="B129" t="s">
        <v>360</v>
      </c>
    </row>
    <row r="130" spans="1:2" x14ac:dyDescent="0.3">
      <c r="A130" t="s">
        <v>361</v>
      </c>
      <c r="B130" t="s">
        <v>362</v>
      </c>
    </row>
    <row r="131" spans="1:2" x14ac:dyDescent="0.3">
      <c r="A131" t="s">
        <v>363</v>
      </c>
      <c r="B131" t="s">
        <v>364</v>
      </c>
    </row>
    <row r="132" spans="1:2" x14ac:dyDescent="0.3">
      <c r="A132" t="s">
        <v>365</v>
      </c>
      <c r="B132" t="s">
        <v>366</v>
      </c>
    </row>
    <row r="133" spans="1:2" x14ac:dyDescent="0.3">
      <c r="A133" t="s">
        <v>367</v>
      </c>
      <c r="B133" t="s">
        <v>368</v>
      </c>
    </row>
    <row r="134" spans="1:2" x14ac:dyDescent="0.3">
      <c r="A134" t="s">
        <v>369</v>
      </c>
      <c r="B134" t="s">
        <v>370</v>
      </c>
    </row>
    <row r="135" spans="1:2" x14ac:dyDescent="0.3">
      <c r="A135" t="s">
        <v>371</v>
      </c>
      <c r="B135" t="s">
        <v>372</v>
      </c>
    </row>
    <row r="136" spans="1:2" x14ac:dyDescent="0.3">
      <c r="A136" t="s">
        <v>373</v>
      </c>
      <c r="B136" t="s">
        <v>374</v>
      </c>
    </row>
    <row r="137" spans="1:2" x14ac:dyDescent="0.3">
      <c r="A137" t="s">
        <v>375</v>
      </c>
      <c r="B137" t="s">
        <v>376</v>
      </c>
    </row>
    <row r="138" spans="1:2" x14ac:dyDescent="0.3">
      <c r="A138" t="s">
        <v>377</v>
      </c>
      <c r="B138" t="s">
        <v>378</v>
      </c>
    </row>
    <row r="139" spans="1:2" x14ac:dyDescent="0.3">
      <c r="A139" t="s">
        <v>379</v>
      </c>
      <c r="B139" t="s">
        <v>380</v>
      </c>
    </row>
    <row r="140" spans="1:2" x14ac:dyDescent="0.3">
      <c r="A140" t="s">
        <v>381</v>
      </c>
      <c r="B140" t="s">
        <v>382</v>
      </c>
    </row>
    <row r="141" spans="1:2" x14ac:dyDescent="0.3">
      <c r="A141" t="s">
        <v>383</v>
      </c>
      <c r="B141" t="s">
        <v>384</v>
      </c>
    </row>
    <row r="142" spans="1:2" x14ac:dyDescent="0.3">
      <c r="A142" t="s">
        <v>385</v>
      </c>
      <c r="B142" t="s">
        <v>386</v>
      </c>
    </row>
    <row r="143" spans="1:2" x14ac:dyDescent="0.3">
      <c r="A143" t="s">
        <v>387</v>
      </c>
      <c r="B143" t="s">
        <v>388</v>
      </c>
    </row>
    <row r="144" spans="1:2" x14ac:dyDescent="0.3">
      <c r="A144" t="s">
        <v>389</v>
      </c>
      <c r="B144" t="s">
        <v>390</v>
      </c>
    </row>
    <row r="145" spans="1:2" x14ac:dyDescent="0.3">
      <c r="A145" t="s">
        <v>391</v>
      </c>
      <c r="B145" t="s">
        <v>392</v>
      </c>
    </row>
    <row r="146" spans="1:2" x14ac:dyDescent="0.3">
      <c r="A146" t="s">
        <v>393</v>
      </c>
      <c r="B146" t="s">
        <v>394</v>
      </c>
    </row>
    <row r="147" spans="1:2" x14ac:dyDescent="0.3">
      <c r="A147" t="s">
        <v>395</v>
      </c>
      <c r="B147" t="s">
        <v>396</v>
      </c>
    </row>
    <row r="148" spans="1:2" x14ac:dyDescent="0.3">
      <c r="A148" t="s">
        <v>397</v>
      </c>
      <c r="B148" t="s">
        <v>398</v>
      </c>
    </row>
    <row r="149" spans="1:2" x14ac:dyDescent="0.3">
      <c r="A149" t="s">
        <v>399</v>
      </c>
      <c r="B149" t="s">
        <v>400</v>
      </c>
    </row>
    <row r="150" spans="1:2" x14ac:dyDescent="0.3">
      <c r="A150" t="s">
        <v>401</v>
      </c>
      <c r="B150" t="s">
        <v>402</v>
      </c>
    </row>
    <row r="151" spans="1:2" x14ac:dyDescent="0.3">
      <c r="A151" t="s">
        <v>403</v>
      </c>
      <c r="B151" t="s">
        <v>404</v>
      </c>
    </row>
    <row r="152" spans="1:2" x14ac:dyDescent="0.3">
      <c r="A152" t="s">
        <v>405</v>
      </c>
      <c r="B152" t="s">
        <v>406</v>
      </c>
    </row>
    <row r="153" spans="1:2" x14ac:dyDescent="0.3">
      <c r="A153" t="s">
        <v>407</v>
      </c>
      <c r="B153" t="s">
        <v>408</v>
      </c>
    </row>
    <row r="154" spans="1:2" x14ac:dyDescent="0.3">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4" x14ac:dyDescent="0.3"/>
  <cols>
    <col min="1" max="1" width="37.109375" customWidth="1"/>
  </cols>
  <sheetData>
    <row r="1" spans="1:1" x14ac:dyDescent="0.3">
      <c r="A1" t="s">
        <v>411</v>
      </c>
    </row>
    <row r="3" spans="1:1" ht="43.2" x14ac:dyDescent="0.3">
      <c r="A3" s="70" t="s">
        <v>581</v>
      </c>
    </row>
    <row r="4" spans="1:1" ht="57.6" x14ac:dyDescent="0.3">
      <c r="A4" s="70" t="s">
        <v>578</v>
      </c>
    </row>
    <row r="5" spans="1:1" ht="57.6" x14ac:dyDescent="0.3">
      <c r="A5" s="70" t="s">
        <v>558</v>
      </c>
    </row>
    <row r="6" spans="1:1" ht="43.2" x14ac:dyDescent="0.3">
      <c r="A6" s="70" t="s">
        <v>412</v>
      </c>
    </row>
    <row r="7" spans="1:1" ht="43.2" x14ac:dyDescent="0.3">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4" x14ac:dyDescent="0.3"/>
  <cols>
    <col min="1" max="1" width="13.44140625" customWidth="1"/>
    <col min="2" max="2" width="10.44140625" customWidth="1"/>
    <col min="3" max="3" width="9.88671875" customWidth="1"/>
    <col min="6" max="6" width="8.6640625" customWidth="1"/>
    <col min="132" max="132" width="8.6640625" customWidth="1"/>
    <col min="148" max="148" width="8.6640625" customWidth="1"/>
  </cols>
  <sheetData>
    <row r="1" spans="1:151" x14ac:dyDescent="0.3">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3">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3">
      <c r="A5" t="s">
        <v>556</v>
      </c>
      <c r="B5" t="str">
        <f>IF(ISBLANK('Capacity Template'!B42),"BLANK",'Capacity Template'!B42)</f>
        <v>Wolverhampton</v>
      </c>
      <c r="C5" t="str">
        <f>IF(ISBLANK('Capacity Template'!B42),"BLANK",INDEX('Source - LAs List'!$B$2:$B$154,MATCH('Capacity Template'!B42,'Source - LAs List'!$A$2:$A$154,0)))</f>
        <v>E08000031</v>
      </c>
      <c r="D5" t="str">
        <f>IF(ISBLANK('Capacity Template'!B47),"BLANK",'Capacity Template'!B47)</f>
        <v>Michael Hird</v>
      </c>
      <c r="E5" t="str">
        <f>IF(ISBLANK('Capacity Template'!B48),"BLANK",'Capacity Template'!B48)</f>
        <v>michae.hird@wolverhampton.gov.uk</v>
      </c>
      <c r="F5">
        <f>IF(ISBLANK(INDEX('Capacity Template'!$C$54:$C$71,1)),"BLANK",INDEX('Capacity Template'!$C$54:$C$71,1))</f>
        <v>403</v>
      </c>
      <c r="G5">
        <f>IF(ISBLANK(INDEX('Capacity Template'!$C$54:$C$71,2)),"BLANK",INDEX('Capacity Template'!$C$54:$C$71,2))</f>
        <v>307</v>
      </c>
      <c r="H5">
        <f>IF(ISBLANK(INDEX('Capacity Template'!$C$54:$C$71,3)),"BLANK",INDEX('Capacity Template'!$C$54:$C$71,3))</f>
        <v>62</v>
      </c>
      <c r="I5">
        <f>IF(ISBLANK(INDEX('Capacity Template'!$C$54:$C$71,4)),"BLANK",INDEX('Capacity Template'!$C$54:$C$71,4))</f>
        <v>46</v>
      </c>
      <c r="J5">
        <f>IF(ISBLANK(INDEX('Capacity Template'!$C$54:$C$71,5)),"BLANK",INDEX('Capacity Template'!$C$54:$C$71,5))</f>
        <v>644</v>
      </c>
      <c r="K5">
        <f>IF(ISBLANK(INDEX('Capacity Template'!$C$54:$C$71,6)),"BLANK",INDEX('Capacity Template'!$C$54:$C$71,6))</f>
        <v>524</v>
      </c>
      <c r="L5">
        <f>IF(ISBLANK(INDEX('Capacity Template'!$C$54:$C$71,7)),"BLANK",INDEX('Capacity Template'!$C$54:$C$71,7))</f>
        <v>123</v>
      </c>
      <c r="M5">
        <f>IF(ISBLANK(INDEX('Capacity Template'!$C$54:$C$71,8)),"BLANK",INDEX('Capacity Template'!$C$54:$C$71,8))</f>
        <v>87</v>
      </c>
      <c r="N5">
        <f>IF(ISBLANK(INDEX('Capacity Template'!$C$54:$C$71,9)),"BLANK",INDEX('Capacity Template'!$C$54:$C$71,9))</f>
        <v>1537</v>
      </c>
      <c r="O5">
        <f>IF(ISBLANK(INDEX('Capacity Template'!$C$54:$C$71,10)),"BLANK",INDEX('Capacity Template'!$C$54:$C$71,10))</f>
        <v>730518.71666666656</v>
      </c>
      <c r="P5">
        <f>IF(ISBLANK(INDEX('Capacity Template'!$C$54:$C$71,11)),"BLANK",INDEX('Capacity Template'!$C$54:$C$71,11))</f>
        <v>337</v>
      </c>
      <c r="Q5">
        <f>IF(ISBLANK(INDEX('Capacity Template'!$C$54:$C$71,12)),"BLANK",INDEX('Capacity Template'!$C$54:$C$71,12))</f>
        <v>150607.25</v>
      </c>
      <c r="R5">
        <f>IF(ISBLANK(INDEX('Capacity Template'!$C$54:$C$71,13)),"BLANK",INDEX('Capacity Template'!$C$54:$C$71,13))</f>
        <v>321</v>
      </c>
      <c r="S5">
        <f>IF(ISBLANK(INDEX('Capacity Template'!$C$54:$C$71,14)),"BLANK",INDEX('Capacity Template'!$C$54:$C$71,14))</f>
        <v>285</v>
      </c>
      <c r="T5">
        <f>IF(ISBLANK(INDEX('Capacity Template'!$C$54:$C$71,15)),"BLANK",INDEX('Capacity Template'!$C$54:$C$71,15))</f>
        <v>38</v>
      </c>
      <c r="U5">
        <f>IF(ISBLANK(INDEX('Capacity Template'!$C$54:$C$71,16)),"BLANK",INDEX('Capacity Template'!$C$54:$C$71,16))</f>
        <v>38</v>
      </c>
      <c r="V5">
        <f>IF(ISBLANK(INDEX('Capacity Template'!$C$54:$C$71,17)),"BLANK",INDEX('Capacity Template'!$C$54:$C$71,17))</f>
        <v>376</v>
      </c>
      <c r="W5">
        <f>IF(ISBLANK(INDEX('Capacity Template'!$C$54:$C$71,18)),"BLANK",INDEX('Capacity Template'!$C$54:$C$71,18))</f>
        <v>352</v>
      </c>
      <c r="X5">
        <f>IF(ISBLANK(INDEX('Capacity Template'!$D$54:$D$71,1)),"BLANK",INDEX('Capacity Template'!$D$54:$D$71,1))</f>
        <v>412</v>
      </c>
      <c r="Y5">
        <f>IF(ISBLANK(INDEX('Capacity Template'!$D$54:$D$71,2)),"BLANK",INDEX('Capacity Template'!$D$54:$D$71,2))</f>
        <v>315</v>
      </c>
      <c r="Z5">
        <f>IF(ISBLANK(INDEX('Capacity Template'!$D$54:$D$71,3)),"BLANK",INDEX('Capacity Template'!$D$54:$D$71,3))</f>
        <v>79</v>
      </c>
      <c r="AA5">
        <f>IF(ISBLANK(INDEX('Capacity Template'!$D$54:$D$71,4)),"BLANK",INDEX('Capacity Template'!$D$54:$D$71,4))</f>
        <v>63</v>
      </c>
      <c r="AB5">
        <f>IF(ISBLANK(INDEX('Capacity Template'!$D$54:$D$71,5)),"BLANK",INDEX('Capacity Template'!$D$54:$D$71,5))</f>
        <v>710</v>
      </c>
      <c r="AC5">
        <f>IF(ISBLANK(INDEX('Capacity Template'!$D$54:$D$71,6)),"BLANK",INDEX('Capacity Template'!$D$54:$D$71,6))</f>
        <v>590</v>
      </c>
      <c r="AD5">
        <f>IF(ISBLANK(INDEX('Capacity Template'!$D$54:$D$71,7)),"BLANK",INDEX('Capacity Template'!$D$54:$D$71,7))</f>
        <v>113</v>
      </c>
      <c r="AE5">
        <f>IF(ISBLANK(INDEX('Capacity Template'!$D$54:$D$71,8)),"BLANK",INDEX('Capacity Template'!$D$54:$D$71,8))</f>
        <v>77</v>
      </c>
      <c r="AF5">
        <f>IF(ISBLANK(INDEX('Capacity Template'!$D$54:$D$71,9)),"BLANK",INDEX('Capacity Template'!$D$54:$D$71,9))</f>
        <v>1676</v>
      </c>
      <c r="AG5">
        <f>IF(ISBLANK(INDEX('Capacity Template'!$D$54:$D$71,10)),"BLANK",INDEX('Capacity Template'!$D$54:$D$71,10))</f>
        <v>727926.08333333337</v>
      </c>
      <c r="AH5">
        <f>IF(ISBLANK(INDEX('Capacity Template'!$D$54:$D$71,11)),"BLANK",INDEX('Capacity Template'!$D$54:$D$71,11))</f>
        <v>394</v>
      </c>
      <c r="AI5">
        <f>IF(ISBLANK(INDEX('Capacity Template'!$D$54:$D$71,12)),"BLANK",INDEX('Capacity Template'!$D$54:$D$71,12))</f>
        <v>151622.65</v>
      </c>
      <c r="AJ5">
        <f>IF(ISBLANK(INDEX('Capacity Template'!$D$54:$D$71,13)),"BLANK",INDEX('Capacity Template'!$D$54:$D$71,13))</f>
        <v>277</v>
      </c>
      <c r="AK5">
        <f>IF(ISBLANK(INDEX('Capacity Template'!$D$54:$D$71,14)),"BLANK",INDEX('Capacity Template'!$D$54:$D$71,14))</f>
        <v>241</v>
      </c>
      <c r="AL5">
        <f>IF(ISBLANK(INDEX('Capacity Template'!$D$54:$D$71,15)),"BLANK",INDEX('Capacity Template'!$D$54:$D$71,15))</f>
        <v>52</v>
      </c>
      <c r="AM5">
        <f>IF(ISBLANK(INDEX('Capacity Template'!$D$54:$D$71,16)),"BLANK",INDEX('Capacity Template'!$D$54:$D$71,16))</f>
        <v>52</v>
      </c>
      <c r="AN5">
        <f>IF(ISBLANK(INDEX('Capacity Template'!$D$54:$D$71,17)),"BLANK",INDEX('Capacity Template'!$D$54:$D$71,17))</f>
        <v>389</v>
      </c>
      <c r="AO5">
        <f>IF(ISBLANK(INDEX('Capacity Template'!$D$54:$D$71,18)),"BLANK",INDEX('Capacity Template'!$D$54:$D$71,18))</f>
        <v>365</v>
      </c>
      <c r="AP5">
        <f>IF(ISBLANK(INDEX('Capacity Template'!$E$54:$E$71,1)),"BLANK",INDEX('Capacity Template'!$E$54:$E$71,1))</f>
        <v>421</v>
      </c>
      <c r="AQ5">
        <f>IF(ISBLANK(INDEX('Capacity Template'!$E$54:$E$71,2)),"BLANK",INDEX('Capacity Template'!$E$54:$E$71,2))</f>
        <v>324</v>
      </c>
      <c r="AR5">
        <f>IF(ISBLANK(INDEX('Capacity Template'!$E$54:$E$71,3)),"BLANK",INDEX('Capacity Template'!$E$54:$E$71,3))</f>
        <v>101</v>
      </c>
      <c r="AS5">
        <f>IF(ISBLANK(INDEX('Capacity Template'!$E$54:$E$71,4)),"BLANK",INDEX('Capacity Template'!$E$54:$E$71,4))</f>
        <v>95</v>
      </c>
      <c r="AT5">
        <f>IF(ISBLANK(INDEX('Capacity Template'!$E$54:$E$71,5)),"BLANK",INDEX('Capacity Template'!$E$54:$E$71,5))</f>
        <v>783</v>
      </c>
      <c r="AU5">
        <f>IF(ISBLANK(INDEX('Capacity Template'!$E$54:$E$71,6)),"BLANK",INDEX('Capacity Template'!$E$54:$E$71,6))</f>
        <v>663</v>
      </c>
      <c r="AV5">
        <f>IF(ISBLANK(INDEX('Capacity Template'!$E$54:$E$71,7)),"BLANK",INDEX('Capacity Template'!$E$54:$E$71,7))</f>
        <v>145</v>
      </c>
      <c r="AW5">
        <f>IF(ISBLANK(INDEX('Capacity Template'!$E$54:$E$71,8)),"BLANK",INDEX('Capacity Template'!$E$54:$E$71,8))</f>
        <v>68</v>
      </c>
      <c r="AX5">
        <f>IF(ISBLANK(INDEX('Capacity Template'!$E$54:$E$71,9)),"BLANK",INDEX('Capacity Template'!$E$54:$E$71,9))</f>
        <v>1860</v>
      </c>
      <c r="AY5">
        <f>IF(ISBLANK(INDEX('Capacity Template'!$E$54:$E$71,10)),"BLANK",INDEX('Capacity Template'!$E$54:$E$71,10))</f>
        <v>870480</v>
      </c>
      <c r="AZ5">
        <f>IF(ISBLANK(INDEX('Capacity Template'!$E$54:$E$71,11)),"BLANK",INDEX('Capacity Template'!$E$54:$E$71,11))</f>
        <v>418</v>
      </c>
      <c r="BA5">
        <f>IF(ISBLANK(INDEX('Capacity Template'!$E$54:$E$71,12)),"BLANK",INDEX('Capacity Template'!$E$54:$E$71,12))</f>
        <v>173888</v>
      </c>
      <c r="BB5">
        <f>IF(ISBLANK(INDEX('Capacity Template'!$E$54:$E$71,13)),"BLANK",INDEX('Capacity Template'!$E$54:$E$71,13))</f>
        <v>290</v>
      </c>
      <c r="BC5">
        <f>IF(ISBLANK(INDEX('Capacity Template'!$E$54:$E$71,14)),"BLANK",INDEX('Capacity Template'!$E$54:$E$71,14))</f>
        <v>254</v>
      </c>
      <c r="BD5">
        <f>IF(ISBLANK(INDEX('Capacity Template'!$E$54:$E$71,15)),"BLANK",INDEX('Capacity Template'!$E$54:$E$71,15))</f>
        <v>52</v>
      </c>
      <c r="BE5">
        <f>IF(ISBLANK(INDEX('Capacity Template'!$E$54:$E$71,16)),"BLANK",INDEX('Capacity Template'!$E$54:$E$71,16))</f>
        <v>52</v>
      </c>
      <c r="BF5">
        <f>IF(ISBLANK(INDEX('Capacity Template'!$E$54:$E$71,17)),"BLANK",INDEX('Capacity Template'!$E$54:$E$71,17))</f>
        <v>390</v>
      </c>
      <c r="BG5">
        <f>IF(ISBLANK(INDEX('Capacity Template'!$E$54:$E$71,18)),"BLANK",INDEX('Capacity Template'!$E$54:$E$71,18))</f>
        <v>381</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434</v>
      </c>
      <c r="CA5">
        <f>IF(ISBLANK(INDEX('Capacity Template'!$C$75:$C$92,2)),"BLANK",INDEX('Capacity Template'!$C$75:$C$92,2))</f>
        <v>338</v>
      </c>
      <c r="CB5">
        <f>IF(ISBLANK(INDEX('Capacity Template'!$C$75:$C$92,3)),"BLANK",INDEX('Capacity Template'!$C$75:$C$92,3))</f>
        <v>120</v>
      </c>
      <c r="CC5">
        <f>IF(ISBLANK(INDEX('Capacity Template'!$C$75:$C$92,4)),"BLANK",INDEX('Capacity Template'!$C$75:$C$92,4))</f>
        <v>96</v>
      </c>
      <c r="CD5">
        <f>IF(ISBLANK(INDEX('Capacity Template'!$C$75:$C$92,5)),"BLANK",INDEX('Capacity Template'!$C$75:$C$92,5))</f>
        <v>734</v>
      </c>
      <c r="CE5">
        <f>IF(ISBLANK(INDEX('Capacity Template'!$C$75:$C$92,6)),"BLANK",INDEX('Capacity Template'!$C$75:$C$92,6))</f>
        <v>644</v>
      </c>
      <c r="CF5">
        <f>IF(ISBLANK(INDEX('Capacity Template'!$C$75:$C$92,7)),"BLANK",INDEX('Capacity Template'!$C$75:$C$92,7))</f>
        <v>184</v>
      </c>
      <c r="CG5">
        <f>IF(ISBLANK(INDEX('Capacity Template'!$C$75:$C$92,8)),"BLANK",INDEX('Capacity Template'!$C$75:$C$92,8))</f>
        <v>166</v>
      </c>
      <c r="CH5">
        <f>IF(ISBLANK(INDEX('Capacity Template'!$C$75:$C$92,9)),"BLANK",INDEX('Capacity Template'!$C$75:$C$92,9))</f>
        <v>2139</v>
      </c>
      <c r="CI5">
        <f>IF(ISBLANK(INDEX('Capacity Template'!$C$75:$C$92,10)),"BLANK",INDEX('Capacity Template'!$C$75:$C$92,10))</f>
        <v>69760</v>
      </c>
      <c r="CJ5">
        <f>IF(ISBLANK(INDEX('Capacity Template'!$C$75:$C$92,11)),"BLANK",INDEX('Capacity Template'!$C$75:$C$92,11))</f>
        <v>481</v>
      </c>
      <c r="CK5">
        <f>IF(ISBLANK(INDEX('Capacity Template'!$C$75:$C$92,12)),"BLANK",INDEX('Capacity Template'!$C$75:$C$92,12))</f>
        <v>14500</v>
      </c>
      <c r="CL5">
        <f>IF(ISBLANK(INDEX('Capacity Template'!$C$75:$C$92,13)),"BLANK",INDEX('Capacity Template'!$C$75:$C$92,13))</f>
        <v>364</v>
      </c>
      <c r="CM5">
        <f>IF(ISBLANK(INDEX('Capacity Template'!$C$75:$C$92,14)),"BLANK",INDEX('Capacity Template'!$C$75:$C$92,14))</f>
        <v>347</v>
      </c>
      <c r="CN5">
        <f>IF(ISBLANK(INDEX('Capacity Template'!$C$75:$C$92,15)),"BLANK",INDEX('Capacity Template'!$C$75:$C$92,15))</f>
        <v>55</v>
      </c>
      <c r="CO5">
        <f>IF(ISBLANK(INDEX('Capacity Template'!$C$75:$C$92,16)),"BLANK",INDEX('Capacity Template'!$C$75:$C$92,16))</f>
        <v>41</v>
      </c>
      <c r="CP5">
        <f>IF(ISBLANK(INDEX('Capacity Template'!$C$75:$C$92,17)),"BLANK",INDEX('Capacity Template'!$C$75:$C$92,17))</f>
        <v>429</v>
      </c>
      <c r="CQ5">
        <f>IF(ISBLANK(INDEX('Capacity Template'!$C$75:$C$92,18)),"BLANK",INDEX('Capacity Template'!$C$75:$C$92,18))</f>
        <v>310</v>
      </c>
      <c r="CR5">
        <f>IF(ISBLANK(INDEX('Capacity Template'!$D$75:$D$92,1)),"BLANK",INDEX('Capacity Template'!$D$75:$D$92,1))</f>
        <v>97.004608294930875</v>
      </c>
      <c r="CS5">
        <f>IF(ISBLANK(INDEX('Capacity Template'!$D$75:$D$92,2)),"BLANK",INDEX('Capacity Template'!$D$75:$D$92,2))</f>
        <v>85</v>
      </c>
      <c r="CT5">
        <f>IF(ISBLANK(INDEX('Capacity Template'!$D$75:$D$92,3)),"BLANK",INDEX('Capacity Template'!$D$75:$D$92,3))</f>
        <v>84.166666666666671</v>
      </c>
      <c r="CU5">
        <f>IF(ISBLANK(INDEX('Capacity Template'!$D$75:$D$92,4)),"BLANK",INDEX('Capacity Template'!$D$75:$D$92,4))</f>
        <v>85</v>
      </c>
      <c r="CV5">
        <f>IF(ISBLANK(INDEX('Capacity Template'!$D$75:$D$92,5)),"BLANK",INDEX('Capacity Template'!$D$75:$D$92,5))</f>
        <v>106.67574931880108</v>
      </c>
      <c r="CW5">
        <f>IF(ISBLANK(INDEX('Capacity Template'!$D$75:$D$92,6)),"BLANK",INDEX('Capacity Template'!$D$75:$D$92,6))</f>
        <v>96</v>
      </c>
      <c r="CX5">
        <f>IF(ISBLANK(INDEX('Capacity Template'!$D$75:$D$92,7)),"BLANK",INDEX('Capacity Template'!$D$75:$D$92,7))</f>
        <v>78.804347826086953</v>
      </c>
      <c r="CY5">
        <f>IF(ISBLANK(INDEX('Capacity Template'!$D$75:$D$92,8)),"BLANK",INDEX('Capacity Template'!$D$75:$D$92,8))</f>
        <v>96</v>
      </c>
      <c r="CZ5">
        <f>IF(ISBLANK(INDEX('Capacity Template'!$D$75:$D$92,9)),"BLANK",INDEX('Capacity Template'!$D$75:$D$92,9))</f>
        <v>86.956521739130437</v>
      </c>
      <c r="DA5">
        <f>IF(ISBLANK(INDEX('Capacity Template'!$D$75:$D$92,10)),"BLANK",INDEX('Capacity Template'!$D$75:$D$92,10))</f>
        <v>85</v>
      </c>
      <c r="DB5">
        <f>IF(ISBLANK(INDEX('Capacity Template'!$D$75:$D$92,11)),"BLANK",INDEX('Capacity Template'!$D$75:$D$92,11))</f>
        <v>86.902286902286903</v>
      </c>
      <c r="DC5">
        <f>IF(ISBLANK(INDEX('Capacity Template'!$D$75:$D$92,12)),"BLANK",INDEX('Capacity Template'!$D$75:$D$92,12))</f>
        <v>85</v>
      </c>
      <c r="DD5">
        <f>IF(ISBLANK(INDEX('Capacity Template'!$D$75:$D$92,13)),"BLANK",INDEX('Capacity Template'!$D$75:$D$92,13))</f>
        <v>79.670329670329664</v>
      </c>
      <c r="DE5">
        <f>IF(ISBLANK(INDEX('Capacity Template'!$D$75:$D$92,14)),"BLANK",INDEX('Capacity Template'!$D$75:$D$92,14))</f>
        <v>90</v>
      </c>
      <c r="DF5">
        <f>IF(ISBLANK(INDEX('Capacity Template'!$D$75:$D$92,15)),"BLANK",INDEX('Capacity Template'!$D$75:$D$92,15))</f>
        <v>94.545454545454547</v>
      </c>
      <c r="DG5">
        <f>IF(ISBLANK(INDEX('Capacity Template'!$D$75:$D$92,16)),"BLANK",INDEX('Capacity Template'!$D$75:$D$92,16))</f>
        <v>90</v>
      </c>
      <c r="DH5">
        <f>IF(ISBLANK(INDEX('Capacity Template'!$D$75:$D$92,17)),"BLANK",INDEX('Capacity Template'!$D$75:$D$92,17))</f>
        <v>90.909090909090907</v>
      </c>
      <c r="DI5">
        <f>IF(ISBLANK(INDEX('Capacity Template'!$D$75:$D$92,18)),"BLANK",INDEX('Capacity Template'!$D$75:$D$92,18))</f>
        <v>89</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 xml:space="preserve">D - Capacity situation means there is available capacity and often choice for people about their service / provider. </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B - Capacity situation means people have to occasionally wait for support and / or receive alternative support (e.g. due to specific needs, location etc).</v>
      </c>
      <c r="DO5" t="str">
        <f>IF(ISBLANK(INDEX('Capacity Template'!$E$75:$E$92,6)),"BLANK",INDEX('Capacity Template'!$E$75:$E$92,6))</f>
        <v>B - Capacity situation means people have to occasionally wait for support and / or receive alternative support (e.g. due to specific needs, location etc).</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 xml:space="preserve">D - Capacity situation means there is available capacity and often choice for people about their service / provider. </v>
      </c>
      <c r="DS5" t="str">
        <f>IF(ISBLANK(INDEX('Capacity Template'!$E$75:$E$92,10)),"BLANK",INDEX('Capacity Template'!$E$75:$E$92,10))</f>
        <v xml:space="preserve">D - Capacity situation means there is available capacity and often choice for people about their service / provider. </v>
      </c>
      <c r="DT5" t="str">
        <f>IF(ISBLANK(INDEX('Capacity Template'!$E$75:$E$92,11)),"BLANK",INDEX('Capacity Template'!$E$75:$E$92,11))</f>
        <v xml:space="preserve">D - Capacity situation means there is available capacity and often choice for people about their service / provider. </v>
      </c>
      <c r="DU5" t="str">
        <f>IF(ISBLANK(INDEX('Capacity Template'!$E$75:$E$92,12)),"BLANK",INDEX('Capacity Template'!$E$75:$E$92,12))</f>
        <v xml:space="preserve">D - Capacity situation means there is available capacity and often choice for people about their service / provider. </v>
      </c>
      <c r="DV5" t="str">
        <f>IF(ISBLANK(INDEX('Capacity Template'!$E$75:$E$92,13)),"BLANK",INDEX('Capacity Template'!$E$75:$E$92,13))</f>
        <v>C - Capacity situation means available provision broadly matches need, with some choice and only occasionally waits. (Neutral option)</v>
      </c>
      <c r="DW5" t="str">
        <f>IF(ISBLANK(INDEX('Capacity Template'!$E$75:$E$92,14)),"BLANK",INDEX('Capacity Template'!$E$75:$E$92,14))</f>
        <v>C - Capacity situation means available provision broadly matches need, with some choice and only occasionally waits. (Neutral option)</v>
      </c>
      <c r="DX5" t="str">
        <f>IF(ISBLANK(INDEX('Capacity Template'!$E$75:$E$92,15)),"BLANK",INDEX('Capacity Template'!$E$75:$E$92,15))</f>
        <v>C - Capacity situation means available provision broadly matches need, with some choice and only occasionally waits. (Neutral option)</v>
      </c>
      <c r="DY5" t="str">
        <f>IF(ISBLANK(INDEX('Capacity Template'!$E$75:$E$92,16)),"BLANK",INDEX('Capacity Template'!$E$75:$E$92,16))</f>
        <v>C - Capacity situation means available provision broadly matches need, with some choice and only occasionally waits. (Neutral option)</v>
      </c>
      <c r="DZ5" t="str">
        <f>IF(ISBLANK(INDEX('Capacity Template'!$E$75:$E$92,17)),"BLANK",INDEX('Capacity Template'!$E$75:$E$92,17))</f>
        <v>C - Capacity situation means available provision broadly matches need, with some choice and only occasionally waits. (Neutral option)</v>
      </c>
      <c r="EA5" t="str">
        <f>IF(ISBLANK(INDEX('Capacity Template'!$E$75:$E$92,18)),"BLANK",INDEX('Capacity Template'!$E$75:$E$92,18))</f>
        <v>C - Capacity situation means available provision broadly matches need, with some choice and only occasionally waits. (Neutral option)</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2023-07-07T13:04:02Z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