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D04AB37F-9094-4E53-837D-19C78E12B821}" xr6:coauthVersionLast="47" xr6:coauthVersionMax="47" xr10:uidLastSave="{00000000-0000-0000-0000-000000000000}"/>
  <bookViews>
    <workbookView xWindow="-110" yWindow="-110" windowWidth="19420" windowHeight="10420" firstSheet="1" activeTab="1"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<sst xmlns="http://schemas.openxmlformats.org/spreadsheetml/2006/main" count="428" uniqueCount="404">
  <si>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</si>
  <si>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</si>
  <si>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</si>
  <si>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</si>
  <si>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</si>
  <si>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</si>
  <si>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</si>
  <si>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</si>
  <si>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</si>
  <si>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</si>
  <si>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</si>
  <si>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</si>
  <si>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</si>
  <si>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</si>
  <si>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</si>
  <si>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</si>
  <si>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</si>
  <si>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</si>
  <si>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</si>
  <si>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</si>
  <si>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</si>
  <si>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</si>
  <si>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</si>
  <si>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</si>
  <si>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</si>
  <si>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</si>
  <si>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</si>
  <si>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</si>
  <si>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</si>
  <si>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</si>
  <si>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</si>
  <si>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</si>
  <si>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Kirklees</t>
  </si>
  <si>
    <t>Total MSIF Workforce Fund allocation</t>
  </si>
  <si>
    <t>(2) Please enter the details of the person completing this form.</t>
  </si>
  <si>
    <t>Name</t>
  </si>
  <si>
    <t>Alex Chaplin</t>
  </si>
  <si>
    <t>Email address</t>
  </si>
  <si>
    <t>alex.chaplin@kirklees.gov.uk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</si>
  <si>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</si>
  <si>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</si>
  <si>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</si>
  <si>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</si>
  <si>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</si>
  <si>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</si>
  <si>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</si>
  <si>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</si>
  <si>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</si>
  <si>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</si>
  <si>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</si>
  <si>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</si>
  <si>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</si>
  <si>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</si>
  <si>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</si>
  <si>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</si>
  <si>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</si>
  <si>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</si>
  <si>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</si>
  <si>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</si>
  <si>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</si>
  <si>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</si>
  <si>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</si>
  <si>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Kirklees Council are utilising the Market Sustainability and Improvement Fund (MSIF) Workforce Fund to continue progress in strengthening our local care system.  A key priority is to ensure that care is provided without delay in a timely and professional manner.  We have seen a significant increase from both demographic and complexity perspectives, and funding has been critical in allowing us to spend more and to provide the right care at the right time to residents.
A key strand has been investing in workstreams and pathways to minimise waiting times.  Faced with a significant increase in volumes of clients, the funding is assisting in ensuring we have the correct level of resource in place to support people in navigating the care system without delay.  It also allows us to offer the correct level of care to each person in the timeliest manner.
There has also been a focus on preventative and community-based solutions, to ensure that people get the assistance they need to live in the manner of their choosing as early as possible.  By investing in this area, we can support hospital avoidance as well as supporting people returning home from hospital, thereby aligning with wider health and care outcomes.  Use of the funding has involved additional investment in community frontline staff, and investment in moving &amp; handling expertise.
The initial tranche of MSIF funding focussed on paying a fair, above-inflation price to providers in key activity areas (including external placements).  This has helped within the market, and the MSIF workforce tranche has allowed us to extend this approach to Self-Directed Support (Commissioned services) through higher than inflationary uplifts.   
We have also been able to re-focus our minimum placement offer to a higher basic level of care.  Alongside this, we have continued investment in technology - fees paid are reviewed to ensure they are at the correct and fair costed levels on All-age placements.
Another significant use of the funding has been on boosting workforce recruitment and retention, ensuring frontline staff are valued and paid at the right level, thereby reducing turnover and enhancing recruitment.  We have also invested further in the In2Care service, which supports the council's endeavours in efficient and sustainable recruitment to the sector.  
All the above investment has enabled us to continue to provide the care that people need, at a time where we are having to spend significantly more than in previous years.  It has also allowed us to do so in the most efficient way.</t>
  </si>
  <si>
    <t>(2) How do your capacity plans and planned use of the fund outlined in question 1 align with NHS winter plans? (500 words maximum)</t>
  </si>
  <si>
    <t>Workstreams and pathway investment will improve both admission avoidance but also inpatient flow and length of stay – improving discharge timescales and processes by ensuring discharge options are co-ordinated in the best and quickest manner and people receive the support and care they require in a timely manner. 
The measures detailed above will also support the sector to co-ordinate the discharge options for patients in a person centred way that enables them to be cared for, or supported (if required) in the most appropriate setting either at home, within the community or in a care home bed. 
By investing in community plus provision we can support hospital avoidance as well as support people returning home from hospital involving the community offer as a preventative service. 
Moving and Handling Advisor to assess and identify the most suitable equipment required to assist service users. 
Proven historically to reduce demands on capacity through provision of appropriate equipment and the necessary number of staff. This reduces the frequency of 'double up' support and creates additional capacity in the market. This additional resource will assist with managing demands on capacity and speed up hospital discharge
The Kirklees In2Care offer recruitment assistance to all social care service providers through personalised matching service between applicants and employers. Recruitment fairs organised jointly with the Care Association, along with ongoing promotional activities related to working within the social care workforce of Kirklees, aim to increase the volume of applicants entering the sector. Additional resource is crucial for maintaining fully staffed teams across the sector, to reduce the time commitment for registered managers in recruitment activities, allowing them to focus more on service delivery and enhancing their capacity to respond to referrals in a timely manner facilitating speedier discharge.</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</si>
  <si>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</si>
  <si>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</si>
  <si>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</si>
  <si>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</si>
  <si>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</si>
  <si>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</si>
  <si>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</si>
  <si>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</si>
  <si>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</si>
  <si>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</si>
  <si>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</si>
  <si>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</si>
  <si>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</si>
  <si>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</si>
  <si>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</si>
  <si>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</si>
  <si>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</si>
  <si>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</si>
  <si>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</si>
  <si>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</si>
  <si>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</si>
  <si>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</si>
  <si>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</si>
  <si>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</si>
  <si>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</si>
  <si>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</si>
  <si>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</si>
  <si>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</si>
  <si>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</si>
  <si>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</si>
  <si>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</si>
  <si>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</si>
  <si>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</si>
  <si>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</si>
  <si>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</si>
  <si>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</si>
  <si>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</si>
  <si>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</si>
  <si>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</si>
  <si>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</si>
  <si>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</si>
  <si>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</si>
  <si>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</si>
  <si>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</si>
  <si>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</si>
  <si>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</si>
  <si>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</si>
  <si>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</si>
  <si>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</si>
  <si>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</si>
  <si>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</si>
  <si>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</si>
  <si>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</si>
  <si>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</si>
  <si>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</si>
  <si>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</si>
  <si>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</si>
  <si>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</si>
  <si>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</si>
  <si>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</si>
  <si>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</si>
  <si>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</si>
  <si>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</si>
  <si>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</si>
  <si>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</si>
  <si>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</si>
  <si>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</si>
  <si>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</si>
  <si>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</si>
  <si>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</si>
  <si>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</si>
  <si>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</si>
  <si>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</si>
  <si>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</si>
  <si>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</si>
  <si>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</si>
  <si>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</si>
  <si>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</si>
  <si>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</si>
  <si>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</si>
  <si>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</si>
  <si>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</si>
  <si>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</si>
  <si>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</si>
  <si>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</si>
  <si>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</si>
  <si>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</si>
  <si>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</si>
  <si>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</si>
  <si>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</si>
  <si>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</si>
  <si>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</si>
  <si>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</si>
  <si>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</si>
  <si>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</si>
  <si>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</si>
  <si>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</si>
  <si>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</si>
  <si>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</si>
  <si>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</si>
  <si>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</si>
  <si>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</si>
  <si>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</si>
  <si>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</si>
  <si>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</si>
  <si>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</si>
  <si>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</si>
  <si>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</si>
  <si>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</si>
  <si>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</si>
  <si>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</si>
  <si>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</si>
  <si>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</si>
  <si>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</si>
  <si>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</si>
  <si>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</si>
  <si>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</si>
  <si>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</si>
  <si>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</si>
  <si>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</si>
  <si>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</si>
  <si>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</si>
  <si>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</si>
  <si>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</si>
  <si>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</si>
  <si>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</si>
  <si>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</si>
  <si>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</si>
  <si>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</si>
  <si>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</si>
  <si>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</si>
  <si>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</si>
  <si>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</si>
  <si>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</si>
  <si>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</si>
  <si>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</si>
  <si>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</si>
  <si>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</si>
  <si>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</si>
  <si>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</si>
  <si>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</si>
  <si>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</si>
  <si>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</si>
  <si>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</si>
  <si>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</si>
  <si>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</si>
  <si>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</si>
  <si>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</si>
  <si>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</si>
  <si>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</si>
  <si>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</si>
  <si>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</si>
  <si>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</si>
  <si>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</si>
  <si>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</si>
  <si>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</si>
  <si>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</si>
  <si>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</si>
  <si>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</si>
  <si>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</si>
  <si>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</si>
  <si>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</si>
  <si>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</si>
  <si>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</si>
  <si>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</si>
  <si>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</si>
  <si>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</si>
  <si>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</si>
  <si>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</si>
  <si>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</si>
  <si>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</si>
  <si>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</si>
  <si>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</si>
  <si>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</si>
  <si>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</si>
  <si>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</si>
  <si>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</si>
  <si>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</si>
  <si>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</si>
  <si>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</si>
  <si>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</si>
  <si>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</si>
  <si>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</si>
  <si>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</si>
  <si>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</si>
  <si>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</si>
  <si>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</si>
  <si>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</si>
  <si>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</si>
  <si>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</si>
  <si>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</si>
  <si>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</si>
  <si>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</si>
  <si>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</si>
  <si>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</si>
  <si>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</si>
  <si>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</si>
  <si>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</si>
  <si>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</si>
  <si>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</si>
  <si>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</si>
  <si>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</si>
  <si>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</si>
  <si>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</si>
  <si>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</si>
  <si>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</si>
  <si>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</si>
  <si>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</si>
  <si>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</si>
  <si>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</si>
  <si>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</si>
  <si>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</si>
  <si>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</si>
  <si>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</si>
  <si>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</si>
  <si>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</si>
  <si>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</si>
  <si>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</si>
  <si>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</si>
  <si>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</si>
  <si>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</si>
  <si>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</si>
  <si>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</si>
  <si>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</si>
  <si>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</si>
  <si>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</si>
  <si>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</si>
  <si>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</si>
  <si>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</si>
  <si>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</si>
  <si>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</si>
  <si>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</si>
  <si>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</si>
  <si>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</si>
  <si>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</si>
  <si>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</si>
  <si>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</si>
  <si>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</si>
  <si>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</si>
  <si>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</si>
  <si>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</si>
  <si>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</si>
  <si>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</si>
  <si>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</si>
  <si>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</si>
  <si>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</si>
  <si>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</si>
  <si>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</si>
  <si>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</si>
  <si>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</si>
  <si>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</si>
  <si>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</si>
  <si>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</si>
  <si>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</si>
  <si>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</si>
  <si>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</si>
  <si>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</si>
  <si>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</si>
  <si>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</si>
  <si>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</si>
  <si>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</si>
  <si>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</si>
  <si>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</si>
  <si>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</si>
  <si>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</si>
  <si>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</si>
  <si>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</si>
  <si>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</si>
  <si>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</si>
  <si>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</si>
  <si>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</si>
  <si>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</si>
  <si>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</si>
  <si>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</si>
  <si>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</si>
  <si>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</si>
  <si>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</si>
  <si>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</si>
  <si>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</si>
  <si>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</si>
  <si>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</si>
  <si>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</si>
  <si>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</si>
  <si>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</si>
  <si>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</si>
  <si>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</si>
  <si>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</si>
  <si>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</si>
  <si>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</si>
  <si>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</si>
  <si>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</si>
  <si>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</si>
  <si>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</si>
  <si>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</si>
  <si>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</si>
  <si>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</si>
  <si>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</si>
  <si>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</si>
  <si>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</si>
  <si>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</si>
  <si>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</si>
  <si>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</si>
  <si>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</si>
  <si>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</si>
  <si>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</si>
  <si>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</si>
  <si>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</si>
  <si>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</si>
  <si>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</si>
  <si>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No - we are not targeting this area</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</si>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</sst>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7" zoomScaleNormal="100" workbookViewId="0">
      <selection activeCell="C8" sqref="C8"/>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0</v>
      </c>
    </row>
    <row r="2" spans="1:13" x14ac:dyDescent="0.35">
      <c r="A2" s="28"/>
      <c r="C2" s="28"/>
      <c r="D2" s="28"/>
      <c r="E2" s="28"/>
      <c r="F2" s="28"/>
      <c r="G2" s="28"/>
      <c r="H2" s="28"/>
      <c r="I2" s="28"/>
      <c r="J2" s="28"/>
      <c r="K2" s="28"/>
      <c r="L2" s="28"/>
      <c r="M2" s="28"/>
    </row>
    <row r="3" spans="1:13" ht="15.5" x14ac:dyDescent="0.35">
      <c r="A3" s="4" t="s">
        <v>1</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2</v>
      </c>
      <c r="C5" s="28"/>
      <c r="D5" s="28"/>
      <c r="E5" s="28"/>
      <c r="F5" s="28"/>
      <c r="G5" s="28"/>
      <c r="H5" s="28"/>
      <c r="I5" s="28"/>
      <c r="J5" s="28"/>
      <c r="K5" s="28"/>
      <c r="L5" s="28"/>
      <c r="M5" s="28"/>
    </row>
    <row r="6" spans="1:13" ht="15.5" x14ac:dyDescent="0.35">
      <c r="A6" s="29" t="s">
        <v>3</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4</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5</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7</v>
      </c>
      <c r="C14" s="28"/>
      <c r="D14" s="28"/>
      <c r="E14" s="28"/>
      <c r="F14" s="28"/>
      <c r="G14" s="28"/>
      <c r="H14" s="28"/>
      <c r="I14" s="28"/>
      <c r="J14" s="28"/>
      <c r="K14" s="28"/>
      <c r="L14" s="28"/>
      <c r="M14" s="28"/>
    </row>
    <row r="15" spans="1:13" ht="61.5" customHeight="1" x14ac:dyDescent="0.35">
      <c r="A15" s="45" t="s">
        <v>8</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9</v>
      </c>
      <c r="C19" s="4" t="s">
        <v>10</v>
      </c>
    </row>
    <row r="20" spans="1:13" ht="15.5" x14ac:dyDescent="0.35">
      <c r="A20" s="4" t="s">
        <v>11</v>
      </c>
    </row>
    <row r="21" spans="1:13" ht="15.5" x14ac:dyDescent="0.35">
      <c r="A21" s="30" t="s">
        <v>12</v>
      </c>
      <c r="B21" s="31">
        <f>IF('Spend return'!B18="",0,1)</f>
        <v>1</v>
      </c>
      <c r="C21" s="32" t="str">
        <f t="shared" ref="C21:C26" si="0">IF(B21=1,"Yes","No")</f>
        <v>Yes</v>
      </c>
    </row>
    <row r="22" spans="1:13" ht="15.5" x14ac:dyDescent="0.35">
      <c r="A22" s="33" t="s">
        <v>13</v>
      </c>
      <c r="B22" s="34">
        <f>IF(ISBLANK('Spend return'!B24),0,1)*IF(ISNUMBER(SEARCH("@",'Spend return'!B25)),1,0)</f>
        <v>1</v>
      </c>
      <c r="C22" s="35" t="str">
        <f t="shared" si="0"/>
        <v>Yes</v>
      </c>
    </row>
    <row r="23" spans="1:13" ht="15.5" x14ac:dyDescent="0.35">
      <c r="A23" s="33" t="s">
        <v>14</v>
      </c>
      <c r="B23" s="34">
        <f>IF('Spend return'!B30="Yes - the funding has been allocated in full to adult social care",1,0)</f>
        <v>1</v>
      </c>
      <c r="C23" s="35" t="str">
        <f t="shared" si="0"/>
        <v>Yes</v>
      </c>
    </row>
    <row r="24" spans="1:13" ht="15.5" x14ac:dyDescent="0.35">
      <c r="A24" s="33" t="s">
        <v>15</v>
      </c>
      <c r="B24" s="34">
        <f>IF(OR('Spend return'!B35="Yes - we are targeting this area",'Spend return'!B36="Yes - we are targeting this area",'Spend return'!B37="Yes - we are targeting this area"),1,0)</f>
        <v>1</v>
      </c>
      <c r="C24" s="35" t="str">
        <f t="shared" si="0"/>
        <v>Yes</v>
      </c>
    </row>
    <row r="25" spans="1:13" ht="15.5" x14ac:dyDescent="0.3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17</v>
      </c>
      <c r="B26" s="36">
        <f>IFERROR(IF(AND('Spend return'!B45&gt;='Spend return'!B19-100,'Spend return'!B45&lt;='Spend return'!B19+100),1,0),0)</f>
        <v>1</v>
      </c>
      <c r="C26" s="37" t="str">
        <f t="shared" si="0"/>
        <v>Yes</v>
      </c>
    </row>
    <row r="27" spans="1:13" ht="15.5" x14ac:dyDescent="0.35">
      <c r="A27" s="4" t="s">
        <v>18</v>
      </c>
    </row>
    <row r="28" spans="1:13" ht="15.5" x14ac:dyDescent="0.35">
      <c r="A28" s="30" t="s">
        <v>19</v>
      </c>
      <c r="B28" s="38">
        <f>IF(ISBLANK('Qualitative report'!A19),0,1)</f>
        <v>1</v>
      </c>
      <c r="C28" s="32" t="str">
        <f>IF(B28=1,"Yes","No")</f>
        <v>Yes</v>
      </c>
    </row>
    <row r="29" spans="1:13" ht="15.5" x14ac:dyDescent="0.3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abSelected="1" topLeftCell="A34" workbookViewId="0">
      <selection activeCell="B44" sqref="B44"/>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0</v>
      </c>
    </row>
    <row r="2" spans="1:11" x14ac:dyDescent="0.35">
      <c r="A2" s="28"/>
      <c r="B2" s="28"/>
      <c r="C2" s="28"/>
      <c r="D2" s="28"/>
      <c r="E2" s="28"/>
      <c r="F2" s="28"/>
      <c r="G2" s="28"/>
      <c r="H2" s="28"/>
      <c r="I2" s="28"/>
      <c r="J2" s="28"/>
      <c r="K2" s="28"/>
    </row>
    <row r="3" spans="1:11" ht="15.5" x14ac:dyDescent="0.35">
      <c r="A3" s="4" t="s">
        <v>21</v>
      </c>
      <c r="B3" s="28"/>
      <c r="C3" s="28"/>
      <c r="D3" s="28"/>
      <c r="E3" s="28"/>
      <c r="F3" s="28"/>
      <c r="G3" s="28"/>
      <c r="H3" s="28"/>
      <c r="I3" s="28"/>
      <c r="J3" s="28"/>
      <c r="K3" s="28"/>
    </row>
    <row r="4" spans="1:11" ht="77.5" x14ac:dyDescent="0.35">
      <c r="A4" s="42" t="s">
        <v>22</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23</v>
      </c>
      <c r="B6" s="28"/>
      <c r="C6" s="28"/>
      <c r="D6" s="28"/>
      <c r="E6" s="28"/>
      <c r="F6" s="28"/>
      <c r="G6" s="28"/>
      <c r="H6" s="28"/>
      <c r="I6" s="28"/>
      <c r="J6" s="28"/>
      <c r="K6" s="28"/>
    </row>
    <row r="7" spans="1:11" ht="31" x14ac:dyDescent="0.35">
      <c r="A7" s="41" t="s">
        <v>24</v>
      </c>
      <c r="B7" s="28"/>
      <c r="C7" s="28"/>
      <c r="D7" s="28"/>
      <c r="E7" s="28"/>
      <c r="F7" s="28"/>
      <c r="G7" s="28"/>
      <c r="H7" s="28"/>
      <c r="I7" s="28"/>
      <c r="J7" s="28"/>
      <c r="K7" s="28"/>
    </row>
    <row r="8" spans="1:11" ht="62" x14ac:dyDescent="0.35">
      <c r="A8" s="41" t="s">
        <v>25</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26</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27</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28</v>
      </c>
      <c r="C16" s="28"/>
      <c r="D16" s="28"/>
      <c r="E16" s="28"/>
      <c r="F16" s="28"/>
      <c r="G16" s="28"/>
      <c r="H16" s="28"/>
      <c r="I16" s="28"/>
      <c r="J16" s="28"/>
      <c r="K16" s="28"/>
    </row>
    <row r="17" spans="1:11" ht="15.5" x14ac:dyDescent="0.35">
      <c r="A17" s="6" t="s">
        <v>29</v>
      </c>
      <c r="B17" s="6" t="s">
        <v>30</v>
      </c>
      <c r="C17" s="28"/>
      <c r="D17" s="28"/>
      <c r="E17" s="28"/>
      <c r="F17" s="28"/>
      <c r="G17" s="28"/>
      <c r="H17" s="28"/>
      <c r="I17" s="28"/>
      <c r="J17" s="28"/>
      <c r="K17" s="28"/>
    </row>
    <row r="18" spans="1:11" ht="15.5" x14ac:dyDescent="0.35">
      <c r="A18" s="7" t="s">
        <v>31</v>
      </c>
      <c r="B18" s="8" t="s">
        <v>32</v>
      </c>
    </row>
    <row r="19" spans="1:11" ht="15.5" x14ac:dyDescent="0.35">
      <c r="A19" s="7" t="s">
        <v>33</v>
      </c>
      <c r="B19" s="9">
        <f>IFERROR(INDEX('LA Allocations'!B2:B154,MATCH('Spend return'!B18,'LA Allocations'!A2:A154,0)),"")</f>
        <v>2828570</v>
      </c>
    </row>
    <row r="22" spans="1:11" ht="15.5" x14ac:dyDescent="0.35">
      <c r="A22" s="4" t="s">
        <v>34</v>
      </c>
    </row>
    <row r="23" spans="1:11" ht="15.5" x14ac:dyDescent="0.35">
      <c r="A23" s="6" t="s">
        <v>29</v>
      </c>
      <c r="B23" s="6" t="s">
        <v>30</v>
      </c>
    </row>
    <row r="24" spans="1:11" ht="15.5" x14ac:dyDescent="0.35">
      <c r="A24" s="7" t="s">
        <v>35</v>
      </c>
      <c r="B24" s="10" t="s">
        <v>36</v>
      </c>
    </row>
    <row r="25" spans="1:11" ht="15.5" x14ac:dyDescent="0.35">
      <c r="A25" s="7" t="s">
        <v>37</v>
      </c>
      <c r="B25" s="11" t="s">
        <v>38</v>
      </c>
    </row>
    <row r="28" spans="1:11" ht="15.5" x14ac:dyDescent="0.35">
      <c r="A28" s="4" t="s">
        <v>39</v>
      </c>
    </row>
    <row r="29" spans="1:11" ht="15.5" x14ac:dyDescent="0.35">
      <c r="A29" s="6" t="s">
        <v>29</v>
      </c>
      <c r="B29" s="6" t="s">
        <v>40</v>
      </c>
    </row>
    <row r="30" spans="1:11" ht="15.5" x14ac:dyDescent="0.35">
      <c r="A30" s="12" t="s">
        <v>41</v>
      </c>
      <c r="B30" s="8" t="s">
        <v>42</v>
      </c>
    </row>
    <row r="33" spans="1:3" ht="15.5" x14ac:dyDescent="0.35">
      <c r="A33" s="4" t="s">
        <v>43</v>
      </c>
    </row>
    <row r="34" spans="1:3" ht="15.5" x14ac:dyDescent="0.35">
      <c r="A34" s="6" t="s">
        <v>29</v>
      </c>
      <c r="B34" s="6" t="s">
        <v>40</v>
      </c>
    </row>
    <row r="35" spans="1:3" ht="15.5" x14ac:dyDescent="0.35">
      <c r="A35" s="7" t="s">
        <v>44</v>
      </c>
      <c r="B35" s="13" t="s">
        <v>45</v>
      </c>
    </row>
    <row r="36" spans="1:3" ht="15.5" x14ac:dyDescent="0.35">
      <c r="A36" s="7" t="s">
        <v>46</v>
      </c>
      <c r="B36" s="13" t="s">
        <v>45</v>
      </c>
    </row>
    <row r="37" spans="1:3" ht="15.5" x14ac:dyDescent="0.35">
      <c r="A37" s="14" t="s">
        <v>47</v>
      </c>
      <c r="B37" s="15" t="s">
        <v>45</v>
      </c>
    </row>
    <row r="40" spans="1:3" ht="15.5" x14ac:dyDescent="0.35">
      <c r="A40" s="4" t="s">
        <v>48</v>
      </c>
    </row>
    <row r="41" spans="1:3" ht="15.5" x14ac:dyDescent="0.35">
      <c r="A41" s="6" t="s">
        <v>29</v>
      </c>
      <c r="B41" s="6" t="s">
        <v>40</v>
      </c>
    </row>
    <row r="42" spans="1:3" ht="15.5" x14ac:dyDescent="0.35">
      <c r="A42" s="7" t="s">
        <v>49</v>
      </c>
      <c r="B42" s="16">
        <v>1077000</v>
      </c>
      <c r="C42" s="40" t="str">
        <f>IF(AND(B42&gt;0,B35="No - we are not targeting this area"),"Warning: local authority has reported spend in area that they are not targeting.","")</f>
        <v/>
      </c>
    </row>
    <row r="43" spans="1:3" ht="15.5" x14ac:dyDescent="0.35">
      <c r="A43" s="7" t="s">
        <v>50</v>
      </c>
      <c r="B43" s="16">
        <v>304000</v>
      </c>
      <c r="C43" s="40" t="str">
        <f>IF(AND(B43&gt;0,B36="No - we are not targeting this area"),"Warning: local authority has reported spend in area that they are not targeting.","")</f>
        <v/>
      </c>
    </row>
    <row r="44" spans="1:3" ht="15.5" x14ac:dyDescent="0.35">
      <c r="A44" s="7" t="s">
        <v>51</v>
      </c>
      <c r="B44" s="16">
        <v>1447570</v>
      </c>
      <c r="C44" s="40" t="str">
        <f>IF(AND(B44&gt;0,B37="No - we are not targeting this area"),"Warning: local authority has reported spend in area that they are not targeting.","")</f>
        <v/>
      </c>
    </row>
    <row r="45" spans="1:3" ht="15.5" x14ac:dyDescent="0.35">
      <c r="A45" s="17" t="s">
        <v>52</v>
      </c>
      <c r="B45" s="9">
        <f>IFERROR(SUM(B42:B44),"")</f>
        <v>2828570</v>
      </c>
    </row>
    <row r="65" spans="27:27" x14ac:dyDescent="0.35">
      <c r="AA65" s="26" t="s">
        <v>53</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3" workbookViewId="0">
      <selection activeCell="A19" sqref="A19"/>
    </sheetView>
  </sheetViews>
  <sheetFormatPr defaultRowHeight="14.5" x14ac:dyDescent="0.35"/>
  <cols>
    <col min="1" max="1" width="120.7265625" style="1" customWidth="1"/>
    <col min="2" max="68" width="9.1796875" style="1"/>
  </cols>
  <sheetData>
    <row r="1" spans="1:16" s="2" customFormat="1" ht="15.5" x14ac:dyDescent="0.35">
      <c r="A1" s="3" t="s">
        <v>0</v>
      </c>
    </row>
    <row r="2" spans="1:16" x14ac:dyDescent="0.35">
      <c r="B2" s="28"/>
      <c r="C2" s="28"/>
      <c r="D2" s="28"/>
      <c r="E2" s="28"/>
      <c r="F2" s="28"/>
      <c r="G2" s="28"/>
      <c r="H2" s="28"/>
      <c r="I2" s="28"/>
      <c r="J2" s="28"/>
      <c r="K2" s="28"/>
      <c r="L2" s="28"/>
      <c r="M2" s="28"/>
      <c r="N2" s="28"/>
      <c r="O2" s="28"/>
      <c r="P2" s="28"/>
    </row>
    <row r="3" spans="1:16" ht="15.5" x14ac:dyDescent="0.35">
      <c r="A3" s="4" t="s">
        <v>54</v>
      </c>
      <c r="B3" s="28"/>
      <c r="C3" s="28"/>
      <c r="D3" s="28"/>
      <c r="E3" s="28"/>
      <c r="F3" s="28"/>
      <c r="G3" s="28"/>
      <c r="H3" s="28"/>
      <c r="I3" s="28"/>
      <c r="J3" s="28"/>
      <c r="K3" s="28"/>
      <c r="L3" s="28"/>
      <c r="M3" s="28"/>
      <c r="N3" s="28"/>
      <c r="O3" s="28"/>
      <c r="P3" s="28"/>
    </row>
    <row r="4" spans="1:16" ht="31.5" customHeight="1" x14ac:dyDescent="0.35">
      <c r="A4" s="42" t="s">
        <v>55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56</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57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58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59</v>
      </c>
      <c r="B12" s="28"/>
      <c r="C12" s="28"/>
      <c r="D12" s="28"/>
      <c r="E12" s="28"/>
      <c r="F12" s="28"/>
      <c r="G12" s="28"/>
      <c r="H12" s="28"/>
      <c r="I12" s="28"/>
      <c r="J12" s="28"/>
      <c r="K12" s="28"/>
      <c r="L12" s="28"/>
      <c r="M12" s="28"/>
      <c r="N12" s="28"/>
      <c r="O12" s="28"/>
      <c r="P12" s="28"/>
    </row>
    <row r="13" spans="1:16" ht="15.5" x14ac:dyDescent="0.35">
      <c r="A13" s="29" t="s">
        <v>60</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61</v>
      </c>
    </row>
    <row r="19" spans="1:16" ht="360.75" customHeight="1" x14ac:dyDescent="0.35">
      <c r="A19" s="21" t="s">
        <v>62</v>
      </c>
    </row>
    <row r="22" spans="1:16" ht="15.5" x14ac:dyDescent="0.35">
      <c r="A22" s="4" t="s">
        <v>63</v>
      </c>
    </row>
    <row r="23" spans="1:16" ht="360" customHeight="1" x14ac:dyDescent="0.35">
      <c r="A23" s="21" t="s">
        <v>64</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65</v>
      </c>
      <c r="B1" t="s">
        <v>66</v>
      </c>
      <c r="C1" t="s">
        <v>67</v>
      </c>
    </row>
    <row r="2" spans="1:3" x14ac:dyDescent="0.35">
      <c r="A2" t="s">
        <v>68</v>
      </c>
      <c r="B2" s="20">
        <v>1388614</v>
      </c>
      <c r="C2" t="s">
        <v>69</v>
      </c>
    </row>
    <row r="3" spans="1:3" x14ac:dyDescent="0.35">
      <c r="A3" t="s">
        <v>70</v>
      </c>
      <c r="B3" s="20">
        <v>2201389</v>
      </c>
      <c r="C3" t="s">
        <v>71</v>
      </c>
    </row>
    <row r="4" spans="1:3" x14ac:dyDescent="0.35">
      <c r="A4" t="s">
        <v>72</v>
      </c>
      <c r="B4" s="20">
        <v>1883401</v>
      </c>
      <c r="C4" t="s">
        <v>73</v>
      </c>
    </row>
    <row r="5" spans="1:3" x14ac:dyDescent="0.35">
      <c r="A5" t="s">
        <v>74</v>
      </c>
      <c r="B5" s="20">
        <v>1109832</v>
      </c>
      <c r="C5" t="s">
        <v>75</v>
      </c>
    </row>
    <row r="6" spans="1:3" x14ac:dyDescent="0.35">
      <c r="A6" t="s">
        <v>76</v>
      </c>
      <c r="B6" s="20">
        <v>944152</v>
      </c>
      <c r="C6" t="s">
        <v>77</v>
      </c>
    </row>
    <row r="7" spans="1:3" x14ac:dyDescent="0.35">
      <c r="A7" t="s">
        <v>78</v>
      </c>
      <c r="B7" s="20">
        <v>1411903</v>
      </c>
      <c r="C7" t="s">
        <v>79</v>
      </c>
    </row>
    <row r="8" spans="1:3" x14ac:dyDescent="0.35">
      <c r="A8" t="s">
        <v>80</v>
      </c>
      <c r="B8" s="20">
        <v>8517116</v>
      </c>
      <c r="C8" t="s">
        <v>81</v>
      </c>
    </row>
    <row r="9" spans="1:3" x14ac:dyDescent="0.35">
      <c r="A9" t="s">
        <v>82</v>
      </c>
      <c r="B9" s="20">
        <v>1162550</v>
      </c>
      <c r="C9" t="s">
        <v>83</v>
      </c>
    </row>
    <row r="10" spans="1:3" x14ac:dyDescent="0.35">
      <c r="A10" t="s">
        <v>84</v>
      </c>
      <c r="B10" s="20">
        <v>1374354</v>
      </c>
      <c r="C10" t="s">
        <v>85</v>
      </c>
    </row>
    <row r="11" spans="1:3" x14ac:dyDescent="0.35">
      <c r="A11" t="s">
        <v>86</v>
      </c>
      <c r="B11" s="20">
        <v>2114114</v>
      </c>
      <c r="C11" t="s">
        <v>87</v>
      </c>
    </row>
    <row r="12" spans="1:3" x14ac:dyDescent="0.35">
      <c r="A12" t="s">
        <v>88</v>
      </c>
      <c r="B12" s="20">
        <v>2661297</v>
      </c>
      <c r="C12" t="s">
        <v>89</v>
      </c>
    </row>
    <row r="13" spans="1:3" x14ac:dyDescent="0.35">
      <c r="A13" t="s">
        <v>90</v>
      </c>
      <c r="B13" s="20">
        <v>550292</v>
      </c>
      <c r="C13" t="s">
        <v>91</v>
      </c>
    </row>
    <row r="14" spans="1:3" x14ac:dyDescent="0.35">
      <c r="A14" t="s">
        <v>92</v>
      </c>
      <c r="B14" s="20">
        <v>3493673</v>
      </c>
      <c r="C14" t="s">
        <v>93</v>
      </c>
    </row>
    <row r="15" spans="1:3" x14ac:dyDescent="0.35">
      <c r="A15" t="s">
        <v>94</v>
      </c>
      <c r="B15" s="20">
        <v>2042535</v>
      </c>
      <c r="C15" t="s">
        <v>95</v>
      </c>
    </row>
    <row r="16" spans="1:3" x14ac:dyDescent="0.35">
      <c r="A16" t="s">
        <v>96</v>
      </c>
      <c r="B16" s="20">
        <v>1868587</v>
      </c>
      <c r="C16" t="s">
        <v>97</v>
      </c>
    </row>
    <row r="17" spans="1:3" x14ac:dyDescent="0.35">
      <c r="A17" t="s">
        <v>98</v>
      </c>
      <c r="B17" s="20">
        <v>3084806</v>
      </c>
      <c r="C17" t="s">
        <v>99</v>
      </c>
    </row>
    <row r="18" spans="1:3" x14ac:dyDescent="0.35">
      <c r="A18" t="s">
        <v>100</v>
      </c>
      <c r="B18" s="20">
        <v>1810484</v>
      </c>
      <c r="C18" t="s">
        <v>101</v>
      </c>
    </row>
    <row r="19" spans="1:3" x14ac:dyDescent="0.35">
      <c r="A19" t="s">
        <v>102</v>
      </c>
      <c r="B19" s="20">
        <v>2541797</v>
      </c>
      <c r="C19" t="s">
        <v>103</v>
      </c>
    </row>
    <row r="20" spans="1:3" x14ac:dyDescent="0.35">
      <c r="A20" t="s">
        <v>104</v>
      </c>
      <c r="B20" s="20">
        <v>1242081</v>
      </c>
      <c r="C20" t="s">
        <v>105</v>
      </c>
    </row>
    <row r="21" spans="1:3" x14ac:dyDescent="0.35">
      <c r="A21" t="s">
        <v>106</v>
      </c>
      <c r="B21" s="20">
        <v>1400105</v>
      </c>
      <c r="C21" t="s">
        <v>107</v>
      </c>
    </row>
    <row r="22" spans="1:3" x14ac:dyDescent="0.35">
      <c r="A22" t="s">
        <v>108</v>
      </c>
      <c r="B22" s="20">
        <v>3534503</v>
      </c>
      <c r="C22" t="s">
        <v>109</v>
      </c>
    </row>
    <row r="23" spans="1:3" x14ac:dyDescent="0.35">
      <c r="A23" t="s">
        <v>110</v>
      </c>
      <c r="B23" s="20">
        <v>1955430</v>
      </c>
      <c r="C23" t="s">
        <v>111</v>
      </c>
    </row>
    <row r="24" spans="1:3" x14ac:dyDescent="0.35">
      <c r="A24" t="s">
        <v>112</v>
      </c>
      <c r="B24" s="20">
        <v>1316999</v>
      </c>
      <c r="C24" t="s">
        <v>113</v>
      </c>
    </row>
    <row r="25" spans="1:3" x14ac:dyDescent="0.35">
      <c r="A25" t="s">
        <v>114</v>
      </c>
      <c r="B25" s="20">
        <v>2206178</v>
      </c>
      <c r="C25" t="s">
        <v>115</v>
      </c>
    </row>
    <row r="26" spans="1:3" x14ac:dyDescent="0.35">
      <c r="A26" t="s">
        <v>116</v>
      </c>
      <c r="B26" s="20">
        <v>2231395</v>
      </c>
      <c r="C26" t="s">
        <v>117</v>
      </c>
    </row>
    <row r="27" spans="1:3" x14ac:dyDescent="0.35">
      <c r="A27" t="s">
        <v>118</v>
      </c>
      <c r="B27" s="20">
        <v>74202</v>
      </c>
      <c r="C27" t="s">
        <v>119</v>
      </c>
    </row>
    <row r="28" spans="1:3" x14ac:dyDescent="0.35">
      <c r="A28" t="s">
        <v>120</v>
      </c>
      <c r="B28" s="20">
        <v>4248271</v>
      </c>
      <c r="C28" t="s">
        <v>121</v>
      </c>
    </row>
    <row r="29" spans="1:3" x14ac:dyDescent="0.35">
      <c r="A29" t="s">
        <v>122</v>
      </c>
      <c r="B29" s="20">
        <v>4292363</v>
      </c>
      <c r="C29" t="s">
        <v>123</v>
      </c>
    </row>
    <row r="30" spans="1:3" x14ac:dyDescent="0.35">
      <c r="A30" t="s">
        <v>124</v>
      </c>
      <c r="B30" s="20">
        <v>2358907</v>
      </c>
      <c r="C30" t="s">
        <v>125</v>
      </c>
    </row>
    <row r="31" spans="1:3" x14ac:dyDescent="0.35">
      <c r="A31" t="s">
        <v>126</v>
      </c>
      <c r="B31" s="20">
        <v>2131203</v>
      </c>
      <c r="C31" t="s">
        <v>127</v>
      </c>
    </row>
    <row r="32" spans="1:3" x14ac:dyDescent="0.35">
      <c r="A32" t="s">
        <v>128</v>
      </c>
      <c r="B32" s="20">
        <v>2073329</v>
      </c>
      <c r="C32" t="s">
        <v>129</v>
      </c>
    </row>
    <row r="33" spans="1:3" x14ac:dyDescent="0.35">
      <c r="A33" t="s">
        <v>130</v>
      </c>
      <c r="B33" s="20">
        <v>762199</v>
      </c>
      <c r="C33" t="s">
        <v>131</v>
      </c>
    </row>
    <row r="34" spans="1:3" x14ac:dyDescent="0.35">
      <c r="A34" t="s">
        <v>132</v>
      </c>
      <c r="B34" s="20">
        <v>1746782</v>
      </c>
      <c r="C34" t="s">
        <v>133</v>
      </c>
    </row>
    <row r="35" spans="1:3" x14ac:dyDescent="0.35">
      <c r="A35" t="s">
        <v>134</v>
      </c>
      <c r="B35" s="20">
        <v>5516528</v>
      </c>
      <c r="C35" t="s">
        <v>135</v>
      </c>
    </row>
    <row r="36" spans="1:3" x14ac:dyDescent="0.35">
      <c r="A36" t="s">
        <v>136</v>
      </c>
      <c r="B36" s="20">
        <v>5437789</v>
      </c>
      <c r="C36" t="s">
        <v>137</v>
      </c>
    </row>
    <row r="37" spans="1:3" x14ac:dyDescent="0.35">
      <c r="A37" t="s">
        <v>138</v>
      </c>
      <c r="B37" s="20">
        <v>2296275</v>
      </c>
      <c r="C37" t="s">
        <v>139</v>
      </c>
    </row>
    <row r="38" spans="1:3" x14ac:dyDescent="0.35">
      <c r="A38" t="s">
        <v>140</v>
      </c>
      <c r="B38" s="20">
        <v>2595690</v>
      </c>
      <c r="C38" t="s">
        <v>141</v>
      </c>
    </row>
    <row r="39" spans="1:3" x14ac:dyDescent="0.35">
      <c r="A39" t="s">
        <v>142</v>
      </c>
      <c r="B39" s="20">
        <v>2374965</v>
      </c>
      <c r="C39" t="s">
        <v>143</v>
      </c>
    </row>
    <row r="40" spans="1:3" x14ac:dyDescent="0.35">
      <c r="A40" t="s">
        <v>144</v>
      </c>
      <c r="B40" s="20">
        <v>2155885</v>
      </c>
      <c r="C40" t="s">
        <v>145</v>
      </c>
    </row>
    <row r="41" spans="1:3" x14ac:dyDescent="0.35">
      <c r="A41" t="s">
        <v>146</v>
      </c>
      <c r="B41" s="20">
        <v>2199077</v>
      </c>
      <c r="C41" t="s">
        <v>147</v>
      </c>
    </row>
    <row r="42" spans="1:3" x14ac:dyDescent="0.35">
      <c r="A42" t="s">
        <v>148</v>
      </c>
      <c r="B42" s="20">
        <v>3932344</v>
      </c>
      <c r="C42" t="s">
        <v>149</v>
      </c>
    </row>
    <row r="43" spans="1:3" x14ac:dyDescent="0.35">
      <c r="A43" t="s">
        <v>150</v>
      </c>
      <c r="B43" s="20">
        <v>1975008</v>
      </c>
      <c r="C43" t="s">
        <v>151</v>
      </c>
    </row>
    <row r="44" spans="1:3" x14ac:dyDescent="0.35">
      <c r="A44" t="s">
        <v>152</v>
      </c>
      <c r="B44" s="20">
        <v>9002564</v>
      </c>
      <c r="C44" t="s">
        <v>153</v>
      </c>
    </row>
    <row r="45" spans="1:3" x14ac:dyDescent="0.35">
      <c r="A45" t="s">
        <v>154</v>
      </c>
      <c r="B45" s="20">
        <v>1723537</v>
      </c>
      <c r="C45" t="s">
        <v>155</v>
      </c>
    </row>
    <row r="46" spans="1:3" x14ac:dyDescent="0.35">
      <c r="A46" t="s">
        <v>156</v>
      </c>
      <c r="B46" s="20">
        <v>3847684</v>
      </c>
      <c r="C46" t="s">
        <v>157</v>
      </c>
    </row>
    <row r="47" spans="1:3" x14ac:dyDescent="0.35">
      <c r="A47" t="s">
        <v>158</v>
      </c>
      <c r="B47" s="20">
        <v>2023129</v>
      </c>
      <c r="C47" t="s">
        <v>159</v>
      </c>
    </row>
    <row r="48" spans="1:3" x14ac:dyDescent="0.35">
      <c r="A48" t="s">
        <v>160</v>
      </c>
      <c r="B48" s="20">
        <v>2136776</v>
      </c>
      <c r="C48" t="s">
        <v>161</v>
      </c>
    </row>
    <row r="49" spans="1:3" x14ac:dyDescent="0.35">
      <c r="A49" t="s">
        <v>162</v>
      </c>
      <c r="B49" s="20">
        <v>972013</v>
      </c>
      <c r="C49" t="s">
        <v>163</v>
      </c>
    </row>
    <row r="50" spans="1:3" x14ac:dyDescent="0.35">
      <c r="A50" t="s">
        <v>164</v>
      </c>
      <c r="B50" s="20">
        <v>1396705</v>
      </c>
      <c r="C50" t="s">
        <v>165</v>
      </c>
    </row>
    <row r="51" spans="1:3" x14ac:dyDescent="0.35">
      <c r="A51" t="s">
        <v>166</v>
      </c>
      <c r="B51" s="20">
        <v>7230797</v>
      </c>
      <c r="C51" t="s">
        <v>167</v>
      </c>
    </row>
    <row r="52" spans="1:3" x14ac:dyDescent="0.35">
      <c r="A52" t="s">
        <v>168</v>
      </c>
      <c r="B52" s="20">
        <v>1746224</v>
      </c>
      <c r="C52" t="s">
        <v>169</v>
      </c>
    </row>
    <row r="53" spans="1:3" x14ac:dyDescent="0.35">
      <c r="A53" t="s">
        <v>170</v>
      </c>
      <c r="B53" s="20">
        <v>1474947</v>
      </c>
      <c r="C53" t="s">
        <v>171</v>
      </c>
    </row>
    <row r="54" spans="1:3" x14ac:dyDescent="0.35">
      <c r="A54" t="s">
        <v>172</v>
      </c>
      <c r="B54" s="20">
        <v>762125</v>
      </c>
      <c r="C54" t="s">
        <v>173</v>
      </c>
    </row>
    <row r="55" spans="1:3" x14ac:dyDescent="0.35">
      <c r="A55" t="s">
        <v>174</v>
      </c>
      <c r="B55" s="20">
        <v>1529476</v>
      </c>
      <c r="C55" t="s">
        <v>175</v>
      </c>
    </row>
    <row r="56" spans="1:3" x14ac:dyDescent="0.35">
      <c r="A56" t="s">
        <v>176</v>
      </c>
      <c r="B56" s="20">
        <v>1339266</v>
      </c>
      <c r="C56" t="s">
        <v>177</v>
      </c>
    </row>
    <row r="57" spans="1:3" x14ac:dyDescent="0.35">
      <c r="A57" t="s">
        <v>178</v>
      </c>
      <c r="B57" s="20">
        <v>6287756</v>
      </c>
      <c r="C57" t="s">
        <v>179</v>
      </c>
    </row>
    <row r="58" spans="1:3" x14ac:dyDescent="0.35">
      <c r="A58" t="s">
        <v>180</v>
      </c>
      <c r="B58" s="20">
        <v>1583351</v>
      </c>
      <c r="C58" t="s">
        <v>181</v>
      </c>
    </row>
    <row r="59" spans="1:3" x14ac:dyDescent="0.35">
      <c r="A59" t="s">
        <v>182</v>
      </c>
      <c r="B59" s="20">
        <v>1519832</v>
      </c>
      <c r="C59" t="s">
        <v>183</v>
      </c>
    </row>
    <row r="60" spans="1:3" x14ac:dyDescent="0.35">
      <c r="A60" t="s">
        <v>184</v>
      </c>
      <c r="B60" s="20">
        <v>1165590</v>
      </c>
      <c r="C60" t="s">
        <v>185</v>
      </c>
    </row>
    <row r="61" spans="1:3" x14ac:dyDescent="0.35">
      <c r="A61" t="s">
        <v>186</v>
      </c>
      <c r="B61" s="20">
        <v>19259</v>
      </c>
      <c r="C61" t="s">
        <v>187</v>
      </c>
    </row>
    <row r="62" spans="1:3" x14ac:dyDescent="0.35">
      <c r="A62" t="s">
        <v>188</v>
      </c>
      <c r="B62" s="20">
        <v>1955623</v>
      </c>
      <c r="C62" t="s">
        <v>189</v>
      </c>
    </row>
    <row r="63" spans="1:3" x14ac:dyDescent="0.35">
      <c r="A63" t="s">
        <v>190</v>
      </c>
      <c r="B63" s="20">
        <v>1318267</v>
      </c>
      <c r="C63" t="s">
        <v>191</v>
      </c>
    </row>
    <row r="64" spans="1:3" x14ac:dyDescent="0.35">
      <c r="A64" t="s">
        <v>192</v>
      </c>
      <c r="B64" s="20">
        <v>9375077</v>
      </c>
      <c r="C64" t="s">
        <v>193</v>
      </c>
    </row>
    <row r="65" spans="1:3" x14ac:dyDescent="0.35">
      <c r="A65" t="s">
        <v>194</v>
      </c>
      <c r="B65" s="20">
        <v>2209684</v>
      </c>
      <c r="C65" t="s">
        <v>195</v>
      </c>
    </row>
    <row r="66" spans="1:3" x14ac:dyDescent="0.35">
      <c r="A66" t="s">
        <v>196</v>
      </c>
      <c r="B66" s="20">
        <v>871710</v>
      </c>
      <c r="C66" t="s">
        <v>197</v>
      </c>
    </row>
    <row r="67" spans="1:3" x14ac:dyDescent="0.35">
      <c r="A67" t="s">
        <v>32</v>
      </c>
      <c r="B67" s="20">
        <v>2828570</v>
      </c>
      <c r="C67" t="s">
        <v>198</v>
      </c>
    </row>
    <row r="68" spans="1:3" x14ac:dyDescent="0.35">
      <c r="A68" t="s">
        <v>199</v>
      </c>
      <c r="B68" s="20">
        <v>1485939</v>
      </c>
      <c r="C68" t="s">
        <v>200</v>
      </c>
    </row>
    <row r="69" spans="1:3" x14ac:dyDescent="0.35">
      <c r="A69" t="s">
        <v>201</v>
      </c>
      <c r="B69" s="20">
        <v>2294810</v>
      </c>
      <c r="C69" t="s">
        <v>202</v>
      </c>
    </row>
    <row r="70" spans="1:3" x14ac:dyDescent="0.35">
      <c r="A70" t="s">
        <v>203</v>
      </c>
      <c r="B70" s="20">
        <v>8392189</v>
      </c>
      <c r="C70" t="s">
        <v>204</v>
      </c>
    </row>
    <row r="71" spans="1:3" x14ac:dyDescent="0.35">
      <c r="A71" t="s">
        <v>205</v>
      </c>
      <c r="B71" s="20">
        <v>5035068</v>
      </c>
      <c r="C71" t="s">
        <v>206</v>
      </c>
    </row>
    <row r="72" spans="1:3" x14ac:dyDescent="0.35">
      <c r="A72" t="s">
        <v>207</v>
      </c>
      <c r="B72" s="20">
        <v>2393394</v>
      </c>
      <c r="C72" t="s">
        <v>208</v>
      </c>
    </row>
    <row r="73" spans="1:3" x14ac:dyDescent="0.35">
      <c r="A73" t="s">
        <v>209</v>
      </c>
      <c r="B73" s="20">
        <v>3671668</v>
      </c>
      <c r="C73" t="s">
        <v>210</v>
      </c>
    </row>
    <row r="74" spans="1:3" x14ac:dyDescent="0.35">
      <c r="A74" t="s">
        <v>211</v>
      </c>
      <c r="B74" s="20">
        <v>2080321</v>
      </c>
      <c r="C74" t="s">
        <v>212</v>
      </c>
    </row>
    <row r="75" spans="1:3" x14ac:dyDescent="0.35">
      <c r="A75" t="s">
        <v>213</v>
      </c>
      <c r="B75" s="20">
        <v>5122090</v>
      </c>
      <c r="C75" t="s">
        <v>214</v>
      </c>
    </row>
    <row r="76" spans="1:3" x14ac:dyDescent="0.35">
      <c r="A76" t="s">
        <v>215</v>
      </c>
      <c r="B76" s="20">
        <v>4497268</v>
      </c>
      <c r="C76" t="s">
        <v>216</v>
      </c>
    </row>
    <row r="77" spans="1:3" x14ac:dyDescent="0.35">
      <c r="A77" t="s">
        <v>217</v>
      </c>
      <c r="B77" s="20">
        <v>1198606</v>
      </c>
      <c r="C77" t="s">
        <v>218</v>
      </c>
    </row>
    <row r="78" spans="1:3" x14ac:dyDescent="0.35">
      <c r="A78" t="s">
        <v>219</v>
      </c>
      <c r="B78" s="20">
        <v>4054617</v>
      </c>
      <c r="C78" t="s">
        <v>220</v>
      </c>
    </row>
    <row r="79" spans="1:3" x14ac:dyDescent="0.35">
      <c r="A79" t="s">
        <v>221</v>
      </c>
      <c r="B79" s="20">
        <v>1517596</v>
      </c>
      <c r="C79" t="s">
        <v>222</v>
      </c>
    </row>
    <row r="80" spans="1:3" x14ac:dyDescent="0.35">
      <c r="A80" t="s">
        <v>223</v>
      </c>
      <c r="B80" s="20">
        <v>1137446</v>
      </c>
      <c r="C80" t="s">
        <v>224</v>
      </c>
    </row>
    <row r="81" spans="1:3" x14ac:dyDescent="0.35">
      <c r="A81" t="s">
        <v>225</v>
      </c>
      <c r="B81" s="20">
        <v>1152696</v>
      </c>
      <c r="C81" t="s">
        <v>226</v>
      </c>
    </row>
    <row r="82" spans="1:3" x14ac:dyDescent="0.35">
      <c r="A82" t="s">
        <v>227</v>
      </c>
      <c r="B82" s="20">
        <v>1381035</v>
      </c>
      <c r="C82" t="s">
        <v>228</v>
      </c>
    </row>
    <row r="83" spans="1:3" x14ac:dyDescent="0.35">
      <c r="A83" t="s">
        <v>229</v>
      </c>
      <c r="B83" s="20">
        <v>2282513</v>
      </c>
      <c r="C83" t="s">
        <v>230</v>
      </c>
    </row>
    <row r="84" spans="1:3" x14ac:dyDescent="0.35">
      <c r="A84" t="s">
        <v>231</v>
      </c>
      <c r="B84" s="20">
        <v>2233211</v>
      </c>
      <c r="C84" t="s">
        <v>232</v>
      </c>
    </row>
    <row r="85" spans="1:3" x14ac:dyDescent="0.35">
      <c r="A85" t="s">
        <v>233</v>
      </c>
      <c r="B85" s="20">
        <v>6355073</v>
      </c>
      <c r="C85" t="s">
        <v>234</v>
      </c>
    </row>
    <row r="86" spans="1:3" x14ac:dyDescent="0.35">
      <c r="A86" t="s">
        <v>235</v>
      </c>
      <c r="B86" s="20">
        <v>1185809</v>
      </c>
      <c r="C86" t="s">
        <v>236</v>
      </c>
    </row>
    <row r="87" spans="1:3" x14ac:dyDescent="0.35">
      <c r="A87" t="s">
        <v>237</v>
      </c>
      <c r="B87" s="20">
        <v>1157231</v>
      </c>
      <c r="C87" t="s">
        <v>238</v>
      </c>
    </row>
    <row r="88" spans="1:3" x14ac:dyDescent="0.35">
      <c r="A88" t="s">
        <v>239</v>
      </c>
      <c r="B88" s="20">
        <v>1919433</v>
      </c>
      <c r="C88" t="s">
        <v>240</v>
      </c>
    </row>
    <row r="89" spans="1:3" x14ac:dyDescent="0.35">
      <c r="A89" t="s">
        <v>241</v>
      </c>
      <c r="B89" s="20">
        <v>1405167</v>
      </c>
      <c r="C89" t="s">
        <v>242</v>
      </c>
    </row>
    <row r="90" spans="1:3" x14ac:dyDescent="0.35">
      <c r="A90" t="s">
        <v>243</v>
      </c>
      <c r="B90" s="20">
        <v>1568096</v>
      </c>
      <c r="C90" t="s">
        <v>244</v>
      </c>
    </row>
    <row r="91" spans="1:3" x14ac:dyDescent="0.35">
      <c r="A91" t="s">
        <v>245</v>
      </c>
      <c r="B91" s="20">
        <v>3685893</v>
      </c>
      <c r="C91" t="s">
        <v>246</v>
      </c>
    </row>
    <row r="92" spans="1:3" x14ac:dyDescent="0.35">
      <c r="A92" t="s">
        <v>247</v>
      </c>
      <c r="B92" s="20">
        <v>2313875</v>
      </c>
      <c r="C92" t="s">
        <v>248</v>
      </c>
    </row>
    <row r="93" spans="1:3" x14ac:dyDescent="0.35">
      <c r="A93" t="s">
        <v>249</v>
      </c>
      <c r="B93" s="20">
        <v>2357334</v>
      </c>
      <c r="C93" t="s">
        <v>250</v>
      </c>
    </row>
    <row r="94" spans="1:3" x14ac:dyDescent="0.35">
      <c r="A94" t="s">
        <v>251</v>
      </c>
      <c r="B94" s="20">
        <v>5364086</v>
      </c>
      <c r="C94" t="s">
        <v>252</v>
      </c>
    </row>
    <row r="95" spans="1:3" x14ac:dyDescent="0.35">
      <c r="A95" t="s">
        <v>253</v>
      </c>
      <c r="B95" s="20">
        <v>1706914</v>
      </c>
      <c r="C95" t="s">
        <v>254</v>
      </c>
    </row>
    <row r="96" spans="1:3" x14ac:dyDescent="0.35">
      <c r="A96" t="s">
        <v>255</v>
      </c>
      <c r="B96" s="20">
        <v>3485073</v>
      </c>
      <c r="C96" t="s">
        <v>256</v>
      </c>
    </row>
    <row r="97" spans="1:3" x14ac:dyDescent="0.35">
      <c r="A97" t="s">
        <v>257</v>
      </c>
      <c r="B97" s="20">
        <v>1207026</v>
      </c>
      <c r="C97" t="s">
        <v>258</v>
      </c>
    </row>
    <row r="98" spans="1:3" x14ac:dyDescent="0.35">
      <c r="A98" t="s">
        <v>259</v>
      </c>
      <c r="B98" s="20">
        <v>1952909</v>
      </c>
      <c r="C98" t="s">
        <v>260</v>
      </c>
    </row>
    <row r="99" spans="1:3" x14ac:dyDescent="0.35">
      <c r="A99" t="s">
        <v>261</v>
      </c>
      <c r="B99" s="20">
        <v>1354176</v>
      </c>
      <c r="C99" t="s">
        <v>262</v>
      </c>
    </row>
    <row r="100" spans="1:3" x14ac:dyDescent="0.35">
      <c r="A100" t="s">
        <v>263</v>
      </c>
      <c r="B100" s="20">
        <v>866118</v>
      </c>
      <c r="C100" t="s">
        <v>264</v>
      </c>
    </row>
    <row r="101" spans="1:3" x14ac:dyDescent="0.35">
      <c r="A101" t="s">
        <v>265</v>
      </c>
      <c r="B101" s="20">
        <v>1697214</v>
      </c>
      <c r="C101" t="s">
        <v>266</v>
      </c>
    </row>
    <row r="102" spans="1:3" x14ac:dyDescent="0.35">
      <c r="A102" t="s">
        <v>267</v>
      </c>
      <c r="B102" s="20">
        <v>1095342</v>
      </c>
      <c r="C102" t="s">
        <v>268</v>
      </c>
    </row>
    <row r="103" spans="1:3" x14ac:dyDescent="0.35">
      <c r="A103" t="s">
        <v>269</v>
      </c>
      <c r="B103" s="20">
        <v>1005031</v>
      </c>
      <c r="C103" t="s">
        <v>270</v>
      </c>
    </row>
    <row r="104" spans="1:3" x14ac:dyDescent="0.35">
      <c r="A104" t="s">
        <v>271</v>
      </c>
      <c r="B104" s="20">
        <v>1685628</v>
      </c>
      <c r="C104" t="s">
        <v>272</v>
      </c>
    </row>
    <row r="105" spans="1:3" x14ac:dyDescent="0.35">
      <c r="A105" t="s">
        <v>273</v>
      </c>
      <c r="B105" s="20">
        <v>2045957</v>
      </c>
      <c r="C105" t="s">
        <v>274</v>
      </c>
    </row>
    <row r="106" spans="1:3" x14ac:dyDescent="0.35">
      <c r="A106" t="s">
        <v>275</v>
      </c>
      <c r="B106" s="20">
        <v>206408</v>
      </c>
      <c r="C106" t="s">
        <v>276</v>
      </c>
    </row>
    <row r="107" spans="1:3" x14ac:dyDescent="0.35">
      <c r="A107" t="s">
        <v>277</v>
      </c>
      <c r="B107" s="20">
        <v>2003953</v>
      </c>
      <c r="C107" t="s">
        <v>278</v>
      </c>
    </row>
    <row r="108" spans="1:3" x14ac:dyDescent="0.35">
      <c r="A108" t="s">
        <v>279</v>
      </c>
      <c r="B108" s="20">
        <v>2810390</v>
      </c>
      <c r="C108" t="s">
        <v>280</v>
      </c>
    </row>
    <row r="109" spans="1:3" x14ac:dyDescent="0.35">
      <c r="A109" t="s">
        <v>281</v>
      </c>
      <c r="B109" s="20">
        <v>2319096</v>
      </c>
      <c r="C109" t="s">
        <v>282</v>
      </c>
    </row>
    <row r="110" spans="1:3" x14ac:dyDescent="0.35">
      <c r="A110" t="s">
        <v>283</v>
      </c>
      <c r="B110" s="20">
        <v>4114255</v>
      </c>
      <c r="C110" t="s">
        <v>284</v>
      </c>
    </row>
    <row r="111" spans="1:3" x14ac:dyDescent="0.35">
      <c r="A111" t="s">
        <v>285</v>
      </c>
      <c r="B111" s="20">
        <v>2119773</v>
      </c>
      <c r="C111" t="s">
        <v>286</v>
      </c>
    </row>
    <row r="112" spans="1:3" x14ac:dyDescent="0.35">
      <c r="A112" t="s">
        <v>287</v>
      </c>
      <c r="B112" s="20">
        <v>783918</v>
      </c>
      <c r="C112" t="s">
        <v>288</v>
      </c>
    </row>
    <row r="113" spans="1:3" x14ac:dyDescent="0.35">
      <c r="A113" t="s">
        <v>289</v>
      </c>
      <c r="B113" s="20">
        <v>1323667</v>
      </c>
      <c r="C113" t="s">
        <v>290</v>
      </c>
    </row>
    <row r="114" spans="1:3" x14ac:dyDescent="0.35">
      <c r="A114" t="s">
        <v>291</v>
      </c>
      <c r="B114" s="20">
        <v>3798383</v>
      </c>
      <c r="C114" t="s">
        <v>292</v>
      </c>
    </row>
    <row r="115" spans="1:3" x14ac:dyDescent="0.35">
      <c r="A115" t="s">
        <v>293</v>
      </c>
      <c r="B115" s="20">
        <v>1422048</v>
      </c>
      <c r="C115" t="s">
        <v>294</v>
      </c>
    </row>
    <row r="116" spans="1:3" x14ac:dyDescent="0.35">
      <c r="A116" t="s">
        <v>295</v>
      </c>
      <c r="B116" s="20">
        <v>1391959</v>
      </c>
      <c r="C116" t="s">
        <v>296</v>
      </c>
    </row>
    <row r="117" spans="1:3" x14ac:dyDescent="0.35">
      <c r="A117" t="s">
        <v>297</v>
      </c>
      <c r="B117" s="20">
        <v>1687191</v>
      </c>
      <c r="C117" t="s">
        <v>298</v>
      </c>
    </row>
    <row r="118" spans="1:3" x14ac:dyDescent="0.35">
      <c r="A118" t="s">
        <v>299</v>
      </c>
      <c r="B118" s="20">
        <v>1253167</v>
      </c>
      <c r="C118" t="s">
        <v>300</v>
      </c>
    </row>
    <row r="119" spans="1:3" x14ac:dyDescent="0.35">
      <c r="A119" t="s">
        <v>301</v>
      </c>
      <c r="B119" s="20">
        <v>2388693</v>
      </c>
      <c r="C119" t="s">
        <v>302</v>
      </c>
    </row>
    <row r="120" spans="1:3" x14ac:dyDescent="0.35">
      <c r="A120" t="s">
        <v>303</v>
      </c>
      <c r="B120" s="20">
        <v>1464343</v>
      </c>
      <c r="C120" t="s">
        <v>304</v>
      </c>
    </row>
    <row r="121" spans="1:3" x14ac:dyDescent="0.35">
      <c r="A121" t="s">
        <v>305</v>
      </c>
      <c r="B121" s="20">
        <v>5386737</v>
      </c>
      <c r="C121" t="s">
        <v>306</v>
      </c>
    </row>
    <row r="122" spans="1:3" x14ac:dyDescent="0.35">
      <c r="A122" t="s">
        <v>307</v>
      </c>
      <c r="B122" s="20">
        <v>1951557</v>
      </c>
      <c r="C122" t="s">
        <v>308</v>
      </c>
    </row>
    <row r="123" spans="1:3" x14ac:dyDescent="0.35">
      <c r="A123" t="s">
        <v>309</v>
      </c>
      <c r="B123" s="20">
        <v>1285467</v>
      </c>
      <c r="C123" t="s">
        <v>310</v>
      </c>
    </row>
    <row r="124" spans="1:3" x14ac:dyDescent="0.35">
      <c r="A124" t="s">
        <v>311</v>
      </c>
      <c r="B124" s="20">
        <v>2025591</v>
      </c>
      <c r="C124" t="s">
        <v>312</v>
      </c>
    </row>
    <row r="125" spans="1:3" x14ac:dyDescent="0.35">
      <c r="A125" t="s">
        <v>313</v>
      </c>
      <c r="B125" s="20">
        <v>4960045</v>
      </c>
      <c r="C125" t="s">
        <v>314</v>
      </c>
    </row>
    <row r="126" spans="1:3" x14ac:dyDescent="0.35">
      <c r="A126" t="s">
        <v>315</v>
      </c>
      <c r="B126" s="20">
        <v>2384328</v>
      </c>
      <c r="C126" t="s">
        <v>316</v>
      </c>
    </row>
    <row r="127" spans="1:3" x14ac:dyDescent="0.35">
      <c r="A127" t="s">
        <v>317</v>
      </c>
      <c r="B127" s="20">
        <v>6075177</v>
      </c>
      <c r="C127" t="s">
        <v>318</v>
      </c>
    </row>
    <row r="128" spans="1:3" x14ac:dyDescent="0.35">
      <c r="A128" t="s">
        <v>319</v>
      </c>
      <c r="B128" s="20">
        <v>1121284</v>
      </c>
      <c r="C128" t="s">
        <v>320</v>
      </c>
    </row>
    <row r="129" spans="1:3" x14ac:dyDescent="0.35">
      <c r="A129" t="s">
        <v>321</v>
      </c>
      <c r="B129" s="20">
        <v>1169909</v>
      </c>
      <c r="C129" t="s">
        <v>322</v>
      </c>
    </row>
    <row r="130" spans="1:3" x14ac:dyDescent="0.35">
      <c r="A130" t="s">
        <v>323</v>
      </c>
      <c r="B130" s="20">
        <v>1755097</v>
      </c>
      <c r="C130" t="s">
        <v>324</v>
      </c>
    </row>
    <row r="131" spans="1:3" x14ac:dyDescent="0.35">
      <c r="A131" t="s">
        <v>325</v>
      </c>
      <c r="B131" s="20">
        <v>1177567</v>
      </c>
      <c r="C131" t="s">
        <v>326</v>
      </c>
    </row>
    <row r="132" spans="1:3" x14ac:dyDescent="0.35">
      <c r="A132" t="s">
        <v>327</v>
      </c>
      <c r="B132" s="20">
        <v>994936</v>
      </c>
      <c r="C132" t="s">
        <v>328</v>
      </c>
    </row>
    <row r="133" spans="1:3" x14ac:dyDescent="0.35">
      <c r="A133" t="s">
        <v>329</v>
      </c>
      <c r="B133" s="20">
        <v>1260132</v>
      </c>
      <c r="C133" t="s">
        <v>330</v>
      </c>
    </row>
    <row r="134" spans="1:3" x14ac:dyDescent="0.35">
      <c r="A134" t="s">
        <v>331</v>
      </c>
      <c r="B134" s="20">
        <v>2227967</v>
      </c>
      <c r="C134" t="s">
        <v>332</v>
      </c>
    </row>
    <row r="135" spans="1:3" x14ac:dyDescent="0.35">
      <c r="A135" t="s">
        <v>333</v>
      </c>
      <c r="B135" s="20">
        <v>1438259</v>
      </c>
      <c r="C135" t="s">
        <v>334</v>
      </c>
    </row>
    <row r="136" spans="1:3" x14ac:dyDescent="0.35">
      <c r="A136" t="s">
        <v>335</v>
      </c>
      <c r="B136" s="20">
        <v>2507665</v>
      </c>
      <c r="C136" t="s">
        <v>336</v>
      </c>
    </row>
    <row r="137" spans="1:3" x14ac:dyDescent="0.35">
      <c r="A137" t="s">
        <v>337</v>
      </c>
      <c r="B137" s="20">
        <v>2177567</v>
      </c>
      <c r="C137" t="s">
        <v>338</v>
      </c>
    </row>
    <row r="138" spans="1:3" x14ac:dyDescent="0.35">
      <c r="A138" t="s">
        <v>339</v>
      </c>
      <c r="B138" s="20">
        <v>1655719</v>
      </c>
      <c r="C138" t="s">
        <v>340</v>
      </c>
    </row>
    <row r="139" spans="1:3" x14ac:dyDescent="0.35">
      <c r="A139" t="s">
        <v>341</v>
      </c>
      <c r="B139" s="20">
        <v>1973214</v>
      </c>
      <c r="C139" t="s">
        <v>342</v>
      </c>
    </row>
    <row r="140" spans="1:3" x14ac:dyDescent="0.35">
      <c r="A140" t="s">
        <v>343</v>
      </c>
      <c r="B140" s="20">
        <v>1252767</v>
      </c>
      <c r="C140" t="s">
        <v>344</v>
      </c>
    </row>
    <row r="141" spans="1:3" x14ac:dyDescent="0.35">
      <c r="A141" t="s">
        <v>345</v>
      </c>
      <c r="B141" s="20">
        <v>3398430</v>
      </c>
      <c r="C141" t="s">
        <v>346</v>
      </c>
    </row>
    <row r="142" spans="1:3" x14ac:dyDescent="0.35">
      <c r="A142" t="s">
        <v>347</v>
      </c>
      <c r="B142" s="20">
        <v>761782</v>
      </c>
      <c r="C142" t="s">
        <v>348</v>
      </c>
    </row>
    <row r="143" spans="1:3" x14ac:dyDescent="0.35">
      <c r="A143" t="s">
        <v>349</v>
      </c>
      <c r="B143" s="20">
        <v>2212835</v>
      </c>
      <c r="C143" t="s">
        <v>350</v>
      </c>
    </row>
    <row r="144" spans="1:3" x14ac:dyDescent="0.35">
      <c r="A144" t="s">
        <v>351</v>
      </c>
      <c r="B144" s="20">
        <v>5024000</v>
      </c>
      <c r="C144" t="s">
        <v>352</v>
      </c>
    </row>
    <row r="145" spans="1:3" x14ac:dyDescent="0.35">
      <c r="A145" t="s">
        <v>353</v>
      </c>
      <c r="B145" s="20">
        <v>2012305</v>
      </c>
      <c r="C145" t="s">
        <v>354</v>
      </c>
    </row>
    <row r="146" spans="1:3" x14ac:dyDescent="0.35">
      <c r="A146" t="s">
        <v>355</v>
      </c>
      <c r="B146" s="20">
        <v>1739737</v>
      </c>
      <c r="C146" t="s">
        <v>356</v>
      </c>
    </row>
    <row r="147" spans="1:3" x14ac:dyDescent="0.35">
      <c r="A147" t="s">
        <v>357</v>
      </c>
      <c r="B147" s="20">
        <v>2421506</v>
      </c>
      <c r="C147" t="s">
        <v>358</v>
      </c>
    </row>
    <row r="148" spans="1:3" x14ac:dyDescent="0.35">
      <c r="A148" t="s">
        <v>359</v>
      </c>
      <c r="B148" s="20">
        <v>2772576</v>
      </c>
      <c r="C148" t="s">
        <v>360</v>
      </c>
    </row>
    <row r="149" spans="1:3" x14ac:dyDescent="0.35">
      <c r="A149" t="s">
        <v>361</v>
      </c>
      <c r="B149" s="20">
        <v>724612</v>
      </c>
      <c r="C149" t="s">
        <v>362</v>
      </c>
    </row>
    <row r="150" spans="1:3" x14ac:dyDescent="0.35">
      <c r="A150" t="s">
        <v>363</v>
      </c>
      <c r="B150" s="20">
        <v>2738063</v>
      </c>
      <c r="C150" t="s">
        <v>364</v>
      </c>
    </row>
    <row r="151" spans="1:3" x14ac:dyDescent="0.35">
      <c r="A151" t="s">
        <v>365</v>
      </c>
      <c r="B151" s="20">
        <v>610750</v>
      </c>
      <c r="C151" t="s">
        <v>366</v>
      </c>
    </row>
    <row r="152" spans="1:3" x14ac:dyDescent="0.35">
      <c r="A152" t="s">
        <v>367</v>
      </c>
      <c r="B152" s="20">
        <v>2093393</v>
      </c>
      <c r="C152" t="s">
        <v>368</v>
      </c>
    </row>
    <row r="153" spans="1:3" x14ac:dyDescent="0.35">
      <c r="A153" t="s">
        <v>369</v>
      </c>
      <c r="B153" s="20">
        <v>3626617</v>
      </c>
      <c r="C153" t="s">
        <v>370</v>
      </c>
    </row>
    <row r="154" spans="1:3" x14ac:dyDescent="0.35">
      <c r="A154" t="s">
        <v>371</v>
      </c>
      <c r="B154" s="20">
        <v>1112947</v>
      </c>
      <c r="C154" t="s">
        <v>372</v>
      </c>
    </row>
    <row r="156" spans="1:3" x14ac:dyDescent="0.35">
      <c r="B156" s="20"/>
    </row>
    <row r="167" spans="1:1" x14ac:dyDescent="0.35">
      <c r="A167" t="s">
        <v>42</v>
      </c>
    </row>
    <row r="168" spans="1:1" x14ac:dyDescent="0.35">
      <c r="A168" t="s">
        <v>373</v>
      </c>
    </row>
    <row r="171" spans="1:1" x14ac:dyDescent="0.35">
      <c r="A171" t="s">
        <v>45</v>
      </c>
    </row>
    <row r="172" spans="1:1" x14ac:dyDescent="0.35">
      <c r="A172" t="s">
        <v>374</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375</v>
      </c>
      <c r="B1" t="s">
        <v>376</v>
      </c>
      <c r="C1" t="s">
        <v>377</v>
      </c>
      <c r="D1" t="s">
        <v>378</v>
      </c>
      <c r="E1" t="s">
        <v>379</v>
      </c>
      <c r="F1" t="s">
        <v>379</v>
      </c>
      <c r="G1" t="s">
        <v>380</v>
      </c>
      <c r="H1" t="s">
        <v>380</v>
      </c>
      <c r="I1" t="s">
        <v>380</v>
      </c>
      <c r="J1" t="s">
        <v>380</v>
      </c>
      <c r="K1" t="s">
        <v>380</v>
      </c>
      <c r="L1" t="s">
        <v>380</v>
      </c>
      <c r="M1" t="s">
        <v>380</v>
      </c>
      <c r="N1" t="s">
        <v>380</v>
      </c>
      <c r="O1" t="s">
        <v>381</v>
      </c>
      <c r="P1" t="s">
        <v>381</v>
      </c>
      <c r="Q1" t="s">
        <v>382</v>
      </c>
      <c r="R1" s="27" t="s">
        <v>382</v>
      </c>
    </row>
    <row r="2" spans="1:18" x14ac:dyDescent="0.35">
      <c r="A2" t="s">
        <v>383</v>
      </c>
      <c r="B2">
        <v>1</v>
      </c>
      <c r="C2">
        <v>1</v>
      </c>
      <c r="D2">
        <v>1</v>
      </c>
      <c r="E2">
        <v>1</v>
      </c>
      <c r="F2">
        <v>2</v>
      </c>
      <c r="G2">
        <v>1</v>
      </c>
      <c r="H2">
        <v>2</v>
      </c>
      <c r="I2">
        <v>3</v>
      </c>
      <c r="J2">
        <v>4</v>
      </c>
      <c r="K2">
        <v>5</v>
      </c>
      <c r="L2">
        <v>6</v>
      </c>
      <c r="M2">
        <v>7</v>
      </c>
      <c r="N2">
        <v>8</v>
      </c>
      <c r="O2">
        <v>1</v>
      </c>
      <c r="P2">
        <v>2</v>
      </c>
      <c r="Q2">
        <v>1</v>
      </c>
      <c r="R2" s="27">
        <v>2</v>
      </c>
    </row>
    <row r="3" spans="1:18" x14ac:dyDescent="0.35">
      <c r="A3" t="s">
        <v>384</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385</v>
      </c>
      <c r="B4" s="22" t="s">
        <v>386</v>
      </c>
      <c r="C4" s="22" t="s">
        <v>387</v>
      </c>
      <c r="D4" s="22" t="s">
        <v>388</v>
      </c>
      <c r="E4" s="22" t="s">
        <v>389</v>
      </c>
      <c r="F4" s="22" t="s">
        <v>390</v>
      </c>
      <c r="G4" s="22" t="s">
        <v>391</v>
      </c>
      <c r="H4" s="22" t="s">
        <v>392</v>
      </c>
      <c r="I4" s="22" t="s">
        <v>393</v>
      </c>
      <c r="J4" s="22" t="s">
        <v>394</v>
      </c>
      <c r="K4" s="22" t="s">
        <v>395</v>
      </c>
      <c r="L4" s="22" t="s">
        <v>396</v>
      </c>
      <c r="M4" s="22" t="s">
        <v>397</v>
      </c>
      <c r="N4" s="22" t="s">
        <v>398</v>
      </c>
      <c r="O4" s="22" t="s">
        <v>399</v>
      </c>
      <c r="P4" s="22" t="s">
        <v>400</v>
      </c>
      <c r="Q4" s="23" t="s">
        <v>401</v>
      </c>
      <c r="R4" s="24" t="s">
        <v>402</v>
      </c>
    </row>
    <row r="5" spans="1:18" x14ac:dyDescent="0.35">
      <c r="A5" t="s">
        <v>403</v>
      </c>
      <c r="B5" t="str">
        <f>IF(ISBLANK('Spend return'!B18),"BLANK",'Spend return'!B18)</f>
        <v>Kirklees</v>
      </c>
      <c r="C5" t="str">
        <f>IF(ISBLANK('Spend return'!B18),"BLANK",INDEX('LA Allocations'!$C$2:$C$154,MATCH('Spend return'!B18,'LA Allocations'!$A$2:$A$154,0)))</f>
        <v>E08000034</v>
      </c>
      <c r="D5">
        <f>IF(ISBLANK('Spend return'!B19),"BLANK",'Spend return'!B19)</f>
        <v>2828570</v>
      </c>
      <c r="E5" t="str">
        <f>IF(ISBLANK('Spend return'!B24),"BLANK",'Spend return'!B24)</f>
        <v>Alex Chaplin</v>
      </c>
      <c r="F5" t="str">
        <f>IF(ISBLANK('Spend return'!B25),"BLANK",'Spend return'!B25)</f>
        <v>alex.chaplin@kirklees.gov.uk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1077000</v>
      </c>
      <c r="L5">
        <f>IF(ISBLANK('Spend return'!B43),"BLANK",'Spend return'!B43)</f>
        <v>304000</v>
      </c>
      <c r="M5">
        <f>IF(ISBLANK('Spend return'!B44),"BLANK",'Spend return'!B44)</f>
        <v>1447570</v>
      </c>
      <c r="N5">
        <f>IF(ISBLANK('Spend return'!B45),"BLANK",'Spend return'!B45)</f>
        <v>2828570</v>
      </c>
      <c r="O5" t="str">
        <f>IF(ISBLANK('Qualitative report'!A19),"BLANK",'Qualitative report'!A19)</f>
        <v>Kirklees Council are utilising the Market Sustainability and Improvement Fund (MSIF) Workforce Fund to continue progress in strengthening our local care system.  A key priority is to ensure that care is provided without delay in a timely and professional manner.  We have seen a significant increase from both demographic and complexity perspectives, and funding has been critical in allowing us to spend more and to provide the right care at the right time to residents.
A key strand has been investing in workstreams and pathways to minimise waiting times.  Faced with a significant increase in volumes of clients, the funding is assisting in ensuring we have the correct level of resource in place to support people in navigating the care system without delay.  It also allows us to offer the correct level of care to each person in the timeliest manner.
There has also been a focus on preventative and community-based solutions, to ensure that people get the assistance they need to live in the manner of their choosing as early as possible.  By investing in this area, we can support hospital avoidance as well as supporting people returning home from hospital, thereby aligning with wider health and care outcomes.  Use of the funding has involved additional investment in community frontline staff, and investment in moving &amp; handling expertise.
The initial tranche of MSIF funding focussed on paying a fair, above-inflation price to providers in key activity areas (including external placements).  This has helped within the market, and the MSIF workforce tranche has allowed us to extend this approach to Self-Directed Support (Commissioned services) through higher than inflationary uplifts.   
We have also been able to re-focus our minimum placement offer to a higher basic level of care.  Alongside this, we have continued investment in technology - fees paid are reviewed to ensure they are at the correct and fair costed levels on All-age placements.
Another significant use of the funding has been on boosting workforce recruitment and retention, ensuring frontline staff are valued and paid at the right level, thereby reducing turnover and enhancing recruitment.  We have also invested further in the In2Care service, which supports the council's endeavours in efficient and sustainable recruitment to the sector.  
All the above investment has enabled us to continue to provide the care that people need, at a time where we are having to spend significantly more than in previous years.  It has also allowed us to do so in the most efficient way.</v>
      </c>
      <c r="P5" t="str">
        <f>IF(ISBLANK('Qualitative report'!A23),"BLANK",'Qualitative report'!A23)</f>
        <v>Workstreams and pathway investment will improve both admission avoidance but also inpatient flow and length of stay – improving discharge timescales and processes by ensuring discharge options are co-ordinated in the best and quickest manner and people receive the support and care they require in a timely manner. 
The measures detailed above will also support the sector to co-ordinate the discharge options for patients in a person centred way that enables them to be cared for, or supported (if required) in the most appropriate setting either at home, within the community or in a care home bed. 
By investing in community plus provision we can support hospital avoidance as well as support people returning home from hospital involving the community offer as a preventative service. 
Moving and Handling Advisor to assess and identify the most suitable equipment required to assist service users. 
Proven historically to reduce demands on capacity through provision of appropriate equipment and the necessary number of staff. This reduces the frequency of 'double up' support and creates additional capacity in the market. This additional resource will assist with managing demands on capacity and speed up hospital discharge
The Kirklees In2Care offer recruitment assistance to all social care service providers through personalised matching service between applicants and employers. Recruitment fairs organised jointly with the Care Association, along with ongoing promotional activities related to working within the social care workforce of Kirklees, aim to increase the volume of applicants entering the sector. Additional resource is crucial for maintaining fully staffed teams across the sector, to reduce the time commitment for registered managers in recruitment activities, allowing them to focus more on service delivery and enhancing their capacity to respond to referrals in a timely manner facilitating speedier discharge.</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2.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2023-09-28T13:09:11Z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MSIP_Label_22127eb8-1c2a-4c17-86cc-a5ba0926d1f9_Enabled">
    <vt:lpwstr>true</vt:lpwstr>
  </property>
  <property fmtid="{D5CDD505-2E9C-101B-9397-08002B2CF9AE}" pid="6" name="MSIP_Label_22127eb8-1c2a-4c17-86cc-a5ba0926d1f9_SetDate">
    <vt:lpwstr>2023-09-26T10:03:33Z</vt:lpwstr>
  </property>
  <property fmtid="{D5CDD505-2E9C-101B-9397-08002B2CF9AE}" pid="7" name="MSIP_Label_22127eb8-1c2a-4c17-86cc-a5ba0926d1f9_Method">
    <vt:lpwstr>Standard</vt:lpwstr>
  </property>
  <property fmtid="{D5CDD505-2E9C-101B-9397-08002B2CF9AE}" pid="8" name="MSIP_Label_22127eb8-1c2a-4c17-86cc-a5ba0926d1f9_Name">
    <vt:lpwstr>22127eb8-1c2a-4c17-86cc-a5ba0926d1f9</vt:lpwstr>
  </property>
  <property fmtid="{D5CDD505-2E9C-101B-9397-08002B2CF9AE}" pid="9" name="MSIP_Label_22127eb8-1c2a-4c17-86cc-a5ba0926d1f9_SiteId">
    <vt:lpwstr>61d0734f-7fce-4063-b638-09ac5ad5a43f</vt:lpwstr>
  </property>
  <property fmtid="{D5CDD505-2E9C-101B-9397-08002B2CF9AE}" pid="10" name="MSIP_Label_22127eb8-1c2a-4c17-86cc-a5ba0926d1f9_ActionId">
    <vt:lpwstr>7fddbd4e-254a-4a03-a4bf-c4410b243bde</vt:lpwstr>
  </property>
  <property fmtid="{D5CDD505-2E9C-101B-9397-08002B2CF9AE}" pid="11" name="MSIP_Label_22127eb8-1c2a-4c17-86cc-a5ba0926d1f9_ContentBits">
    <vt:lpwstr>0</vt:lpwstr>
  </property>
</Properties>
</file>