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defaultThemeVersion="166925"/>
  <xr:revisionPtr revIDLastSave="0" documentId="8_{D04AB37F-9094-4E53-837D-19C78E12B821}" xr6:coauthVersionLast="47" xr6:coauthVersionMax="47" xr10:uidLastSave="{00000000-0000-0000-0000-000000000000}"/>
  <bookViews>
    <workbookView xWindow="-110" yWindow="-110" windowWidth="19420" windowHeight="10420" firstSheet="1" activeTab="1" xr2:uid="{407CADB0-E0EF-4F67-978F-789357950ED5}"/>
  </bookViews>
  <sheets>
    <sheet name="Guidance" sheetId="6" r:id="rId1"/>
    <sheet name="Spend return" sheetId="2" r:id="rId2"/>
    <sheet name="Qualitative report" sheetId="3" r:id="rId3"/>
    <sheet name="LA Allocations" sheetId="4" state="hidden" r:id="rId4"/>
    <sheet name="Output" sheetId="5" state="hidden"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6" l="1"/>
  <c r="C29" i="6" s="1"/>
  <c r="B28" i="6"/>
  <c r="C28" i="6" s="1"/>
  <c r="B25" i="6"/>
  <c r="C25" i="6" s="1"/>
  <c r="B24" i="6"/>
  <c r="C24" i="6" s="1"/>
  <c r="B23" i="6"/>
  <c r="C23" i="6" s="1"/>
  <c r="B22" i="6"/>
  <c r="C22" i="6" s="1"/>
  <c r="B21" i="6"/>
  <c r="C21" i="6" s="1"/>
  <c r="B19" i="2"/>
  <c r="P5" i="5"/>
  <c r="O5" i="5"/>
  <c r="M5" i="5"/>
  <c r="L5" i="5"/>
  <c r="K5" i="5"/>
  <c r="J5" i="5"/>
  <c r="I5" i="5"/>
  <c r="H5" i="5"/>
  <c r="G5" i="5"/>
  <c r="F5" i="5"/>
  <c r="E5" i="5"/>
  <c r="B5" i="5"/>
  <c r="C5" i="5"/>
  <c r="R5" i="5"/>
  <c r="C3" i="5"/>
  <c r="D3" i="5"/>
  <c r="E3" i="5"/>
  <c r="F3" i="5"/>
  <c r="G3" i="5"/>
  <c r="H3" i="5"/>
  <c r="I3" i="5"/>
  <c r="J3" i="5"/>
  <c r="K3" i="5"/>
  <c r="L3" i="5"/>
  <c r="M3" i="5"/>
  <c r="N3" i="5"/>
  <c r="O3" i="5"/>
  <c r="P3" i="5"/>
  <c r="Q3" i="5"/>
  <c r="R3" i="5"/>
  <c r="B3" i="5"/>
  <c r="B45" i="2"/>
  <c r="N5" i="5" s="1"/>
  <c r="C44" i="2"/>
  <c r="C43" i="2"/>
  <c r="C42" i="2"/>
  <c r="B26" i="6" l="1"/>
  <c r="C26" i="6" s="1"/>
  <c r="D5" i="5"/>
</calcChain>
</file>

<file path=xl/sharedStrings.xml><?xml version="1.0" encoding="utf-8"?>
<sst xmlns="http://schemas.openxmlformats.org/spreadsheetml/2006/main" count="428" uniqueCount="404">
  <si>
    <t>Market Sustainability and Improvement Fund (MSIF) Workforce Fund: information to be reported by each local authority</t>
  </si>
  <si>
    <t>Version 1.0</t>
  </si>
  <si>
    <t xml:space="preserve">The Market Sustainability and Improvement Fund (MSIF) Workforce Fund was announced by the Department of Health and Social Care (DHSC) in July 2023. The primary purpose of the fund is to build on the existing Market Sustainability and Improvement Fund to support local authorities to make tangible improvements to adult social care (ASC) services in their area, with a particular focus on workforce pay. Further details can be found in the policy statement and grant determination: </t>
  </si>
  <si>
    <t>https://www.gov.uk/government/publications/market-sustainability-and-improvement-fund-workforce-fund</t>
  </si>
  <si>
    <t>As set out in the policy statement, DHSC is asking local authorities to provide information by 28 September 2023, setting out how they plan to use this funding and how it aligns with NHS winter plans that are to be completed by integrated care boards (ICBs).</t>
  </si>
  <si>
    <r>
      <t xml:space="preserve">Local authorities are therefore asked to complete this Excel reporting template with the relevant information and return it to DHSC by </t>
    </r>
    <r>
      <rPr>
        <b/>
        <sz val="12"/>
        <color theme="1"/>
        <rFont val="Arial"/>
        <family val="2"/>
      </rPr>
      <t>11:59pm on the 28 September 2023</t>
    </r>
    <r>
      <rPr>
        <sz val="12"/>
        <color theme="1"/>
        <rFont val="Arial"/>
        <family val="2"/>
      </rPr>
      <t>. The reporting template should be submitted to the department by emailing</t>
    </r>
    <r>
      <rPr>
        <b/>
        <sz val="12"/>
        <color theme="1"/>
        <rFont val="Arial"/>
        <family val="2"/>
      </rPr>
      <t xml:space="preserve"> msifcorrespondence@dhsc.gov.uk</t>
    </r>
    <r>
      <rPr>
        <sz val="12"/>
        <color theme="1"/>
        <rFont val="Arial"/>
        <family val="2"/>
      </rPr>
      <t xml:space="preserve"> and attaching a copy.</t>
    </r>
  </si>
  <si>
    <t>The template consists of 2 sections: 
- a quantitative spend return asking local authorities to report how they plan to spend their allocation of the MSIF Workforce Fund
- a qualitative report asking local authorities to explain how they will use this additional funding, how it will affect their existing capacity plans and how these will align with NHS winter plans</t>
  </si>
  <si>
    <t>Data validation</t>
  </si>
  <si>
    <t xml:space="preserve">To support with the submission process, this template makes use of data validation to check that returns have provided the information asked for. The boxes below set out each piece of information required by the template, they will turn green if the information is provided and remain red if it is not. For a local authority to submit a completed return, they should first provide all the necessary information to turn each box below green. </t>
  </si>
  <si>
    <t>Information</t>
  </si>
  <si>
    <t>Has the information been provided?</t>
  </si>
  <si>
    <t>Spend return</t>
  </si>
  <si>
    <t>Has a local authority been selected?</t>
  </si>
  <si>
    <t>Has a name and email address been provided?</t>
  </si>
  <si>
    <t>Has confirmation that the MSIF Workforce Fund will be allocated in full to adult social care been provided?</t>
  </si>
  <si>
    <t>Has confirmation of the target area(s) the local authority has decided to focus on been provided?</t>
  </si>
  <si>
    <t>Has confirmation of the planned spend on each target area as part of the MSIF Workforce Fund been provided?</t>
  </si>
  <si>
    <t>Does the total planned spend match the total funding allocation?</t>
  </si>
  <si>
    <t>Qualitative report</t>
  </si>
  <si>
    <t>Has the local authority provided a description of how they plan to use the additional funding?</t>
  </si>
  <si>
    <t>Has the local authority set out how their capacity plans and use of the funding align to NHS winter plans?</t>
  </si>
  <si>
    <t>Guidance</t>
  </si>
  <si>
    <t>The Market Sustainability and Improvement Fund Workforce Fund is provided on the condition that the recipient local authority allocates its full funding allocation on adult social care, as part of a large increase in planned adult social care spending. As set out in the grant determination, local authorities are required to provide a final report setting out their expenditure and activity from the MSIF Workforce Fund as part of the final MSIF return on 22 May 2024. The template for this will be published in due course.</t>
  </si>
  <si>
    <t xml:space="preserve">In June 2023, the Department for Levelling Up, Housing and Communities published local authorities' budgeted adult social care expenditure for 2023 to 2024: </t>
  </si>
  <si>
    <t>https://www.gov.uk/government/statistics/local-authority-revenue-expenditure-and-financing-2023-24-budget-england/local-authority-revenue-expenditure-and-financing-2023-24-budget-england</t>
  </si>
  <si>
    <t>The Department of Health and Social Care will look at the increase in expenditure revenue when revenue outturn (RO) data for 2023 to 2024 is published, and make a comparison to the budgeted expenditure, to check that local authorities have used MSIF Workforce Fund as additional funding. Subsequent to that publication, we will be in touch with local authorities where we believe this expectation has not been met.</t>
  </si>
  <si>
    <t xml:space="preserve">Please complete the tables below to confirm that the local authority plans to spend the money in accordance with the grant conditions and which target area(s) the local authority has selected. Local authorities are reminded that the planned expenditure reported here is in addition to existing funding already provided through the original Market Sustainability and Improvement Fund for 2023 to 2024 and that this will be taken into account when evaluating improvement in the May 2024 report. </t>
  </si>
  <si>
    <r>
      <t xml:space="preserve">In the spend return table, please note that </t>
    </r>
    <r>
      <rPr>
        <b/>
        <sz val="12"/>
        <color theme="1"/>
        <rFont val="Arial"/>
        <family val="2"/>
      </rPr>
      <t xml:space="preserve">all cells </t>
    </r>
    <r>
      <rPr>
        <sz val="12"/>
        <color theme="1"/>
        <rFont val="Arial"/>
        <family val="2"/>
      </rPr>
      <t xml:space="preserve">must be completed to fulfil the data validation conditions (entering £0 is acceptable but total spend across all categories must equal the local authority's grant allocation). Local authorities must enter information in the yellow cells, grey cells will be automatically populated given the information provided by the local authority. </t>
    </r>
  </si>
  <si>
    <t>(1) Please click the orange box below and select your local authority. The funding allocation for the local authority chosen will then auto-populate.</t>
  </si>
  <si>
    <t>Description</t>
  </si>
  <si>
    <t>Data item</t>
  </si>
  <si>
    <t>Local authority name</t>
  </si>
  <si>
    <t>Kirklees</t>
  </si>
  <si>
    <t>Total MSIF Workforce Fund allocation</t>
  </si>
  <si>
    <t>(2) Please enter the details of the person completing this form.</t>
  </si>
  <si>
    <t>Name</t>
  </si>
  <si>
    <t>Alex Chaplin</t>
  </si>
  <si>
    <t>Email address</t>
  </si>
  <si>
    <t>alex.chaplin@kirklees.gov.uk</t>
  </si>
  <si>
    <t>(3) Please confirm that the MSIF Workforce Fund funding will be allocated in full to adult social care.</t>
  </si>
  <si>
    <t>Data Item</t>
  </si>
  <si>
    <t>Please select response</t>
  </si>
  <si>
    <t>Yes - the funding has been allocated in full to adult social care</t>
  </si>
  <si>
    <t>(4) Please confirm which of the target areas the local authority has decided to focus their MSIF Workforce Fund activity on (note that more than one target area can be chosen).</t>
  </si>
  <si>
    <t>Increasing fee rates paid to ASC providers</t>
  </si>
  <si>
    <t>Yes - we are targeting this area</t>
  </si>
  <si>
    <t>Increasing workforce capacity and retention</t>
  </si>
  <si>
    <t>Reducing ASC waiting times</t>
  </si>
  <si>
    <t>(5) Please confirm your planned spend on each of the target areas as part of the Market Sustainability and Improvement Fund (MSIF) Workforce Fund.</t>
  </si>
  <si>
    <t>Total MSIF Worforce Fund spending on increasing fee rates paid to ASC providers</t>
  </si>
  <si>
    <t>Total MSIF Workforce Fund spending on increasing workforce capacity and retention</t>
  </si>
  <si>
    <t>Total MSIF Workforce Fund spending on reducing ASC waiting times</t>
  </si>
  <si>
    <t>Total planned spend</t>
  </si>
  <si>
    <t>iwFke6</t>
  </si>
  <si>
    <t>Instructions/Guidance</t>
  </si>
  <si>
    <t xml:space="preserve">As set out in the policy statement, DHSC is asking local authorities to provide information by 28 September 2023, setting out how they plan to use this funding and how it aligns with with NHS Winter Plans that are to be completed by ICBs. </t>
  </si>
  <si>
    <t xml:space="preserve">Please use the yellow boxes below to provide summary responses (maximum 500 words) to the following questions: </t>
  </si>
  <si>
    <t>Please describe how you are using this additional funding, including how it will affect your existing capacity plans. (500 words maximum)</t>
  </si>
  <si>
    <t xml:space="preserve">How do your capacity plans and planned use of the fund outlined in question 1 align with NHS winter plans? (500 words maximum) </t>
  </si>
  <si>
    <t xml:space="preserve">Further details on the NHS winter plans can be found at the following link: </t>
  </si>
  <si>
    <t>https://www.england.nhs.uk/long-read/delivering-operational-resilience-across-the-nhs-this-winter/</t>
  </si>
  <si>
    <t>(1) Please describe how you are using this additional funding, including how it will affect your existing capacity plans (500 words maximum)</t>
  </si>
  <si>
    <t>Kirklees Council are utilising the Market Sustainability and Improvement Fund (MSIF) Workforce Fund to continue progress in strengthening our local care system.  A key priority is to ensure that care is provided without delay in a timely and professional manner.  We have seen a significant increase from both demographic and complexity perspectives, and funding has been critical in allowing us to spend more and to provide the right care at the right time to residents.
A key strand has been investing in workstreams and pathways to minimise waiting times.  Faced with a significant increase in volumes of clients, the funding is assisting in ensuring we have the correct level of resource in place to support people in navigating the care system without delay.  It also allows us to offer the correct level of care to each person in the timeliest manner.
There has also been a focus on preventative and community-based solutions, to ensure that people get the assistance they need to live in the manner of their choosing as early as possible.  By investing in this area, we can support hospital avoidance as well as supporting people returning home from hospital, thereby aligning with wider health and care outcomes.  Use of the funding has involved additional investment in community frontline staff, and investment in moving &amp; handling expertise.
The initial tranche of MSIF funding focussed on paying a fair, above-inflation price to providers in key activity areas (including external placements).  This has helped within the market, and the MSIF workforce tranche has allowed us to extend this approach to Self-Directed Support (Commissioned services) through higher than inflationary uplifts.   
We have also been able to re-focus our minimum placement offer to a higher basic level of care.  Alongside this, we have continued investment in technology - fees paid are reviewed to ensure they are at the correct and fair costed levels on All-age placements.
Another significant use of the funding has been on boosting workforce recruitment and retention, ensuring frontline staff are valued and paid at the right level, thereby reducing turnover and enhancing recruitment.  We have also invested further in the In2Care service, which supports the council's endeavours in efficient and sustainable recruitment to the sector.  
All the above investment has enabled us to continue to provide the care that people need, at a time where we are having to spend significantly more than in previous years.  It has also allowed us to do so in the most efficient way.</t>
  </si>
  <si>
    <t>(2) How do your capacity plans and planned use of the fund outlined in question 1 align with NHS winter plans? (500 words maximum)</t>
  </si>
  <si>
    <t>Workstreams and pathway investment will improve both admission avoidance but also inpatient flow and length of stay – improving discharge timescales and processes by ensuring discharge options are co-ordinated in the best and quickest manner and people receive the support and care they require in a timely manner. 
The measures detailed above will also support the sector to co-ordinate the discharge options for patients in a person centred way that enables them to be cared for, or supported (if required) in the most appropriate setting either at home, within the community or in a care home bed. 
By investing in community plus provision we can support hospital avoidance as well as support people returning home from hospital involving the community offer as a preventative service. 
Moving and Handling Advisor to assess and identify the most suitable equipment required to assist service users. 
Proven historically to reduce demands on capacity through provision of appropriate equipment and the necessary number of staff. This reduces the frequency of 'double up' support and creates additional capacity in the market. This additional resource will assist with managing demands on capacity and speed up hospital discharge
The Kirklees In2Care offer recruitment assistance to all social care service providers through personalised matching service between applicants and employers. Recruitment fairs organised jointly with the Care Association, along with ongoing promotional activities related to working within the social care workforce of Kirklees, aim to increase the volume of applicants entering the sector. Additional resource is crucial for maintaining fully staffed teams across the sector, to reduce the time commitment for registered managers in recruitment activities, allowing them to focus more on service delivery and enhancing their capacity to respond to referrals in a timely manner facilitating speedier discharge.</t>
  </si>
  <si>
    <t>Local Authority Name</t>
  </si>
  <si>
    <t>2023-24 MSIF: Workforce Fund allocation</t>
  </si>
  <si>
    <t>ONS Code</t>
  </si>
  <si>
    <t>Barking and Dagenham</t>
  </si>
  <si>
    <t>E09000002</t>
  </si>
  <si>
    <t>Barnet</t>
  </si>
  <si>
    <t>E09000003</t>
  </si>
  <si>
    <t>Barnsley</t>
  </si>
  <si>
    <t>E08000016</t>
  </si>
  <si>
    <t>Bath and North East Somerset</t>
  </si>
  <si>
    <t>E06000022</t>
  </si>
  <si>
    <t>Bedford</t>
  </si>
  <si>
    <t>E06000055</t>
  </si>
  <si>
    <t>Bexley</t>
  </si>
  <si>
    <t>E09000004</t>
  </si>
  <si>
    <t>Birmingham</t>
  </si>
  <si>
    <t>E08000025</t>
  </si>
  <si>
    <t>Blackburn with Darwen</t>
  </si>
  <si>
    <t>E06000008</t>
  </si>
  <si>
    <t>Blackpool</t>
  </si>
  <si>
    <t>E06000009</t>
  </si>
  <si>
    <t>Bolton</t>
  </si>
  <si>
    <t>E08000001</t>
  </si>
  <si>
    <t>Bournemouth, Christchurch and Poole</t>
  </si>
  <si>
    <t>E06000058</t>
  </si>
  <si>
    <t>Bracknell Forest</t>
  </si>
  <si>
    <t>E06000036</t>
  </si>
  <si>
    <t>Bradford</t>
  </si>
  <si>
    <t>E08000032</t>
  </si>
  <si>
    <t>Brent</t>
  </si>
  <si>
    <t>E09000005</t>
  </si>
  <si>
    <t>Brighton and Hove</t>
  </si>
  <si>
    <t>E06000043</t>
  </si>
  <si>
    <t>Bristol, City of</t>
  </si>
  <si>
    <t>E06000023</t>
  </si>
  <si>
    <t>Bromley</t>
  </si>
  <si>
    <t>E09000006</t>
  </si>
  <si>
    <t>Buckinghamshire</t>
  </si>
  <si>
    <t>E06000060</t>
  </si>
  <si>
    <t>Bury</t>
  </si>
  <si>
    <t>E08000002</t>
  </si>
  <si>
    <t>Calderdale</t>
  </si>
  <si>
    <t>E08000033</t>
  </si>
  <si>
    <t>Cambridgeshire</t>
  </si>
  <si>
    <t>E10000003</t>
  </si>
  <si>
    <t>Camden</t>
  </si>
  <si>
    <t>E09000007</t>
  </si>
  <si>
    <t>Central Bedfordshire</t>
  </si>
  <si>
    <t>E06000056</t>
  </si>
  <si>
    <t>Cheshire East</t>
  </si>
  <si>
    <t>E06000049</t>
  </si>
  <si>
    <t>Cheshire West and Chester</t>
  </si>
  <si>
    <t>E06000050</t>
  </si>
  <si>
    <t>City of London</t>
  </si>
  <si>
    <t>E09000001</t>
  </si>
  <si>
    <t>Cornwall</t>
  </si>
  <si>
    <t>E06000052</t>
  </si>
  <si>
    <t>County Durham</t>
  </si>
  <si>
    <t>E06000047</t>
  </si>
  <si>
    <t>Coventry</t>
  </si>
  <si>
    <t>E08000026</t>
  </si>
  <si>
    <t>Croydon</t>
  </si>
  <si>
    <t>E09000008</t>
  </si>
  <si>
    <t>Cumberland</t>
  </si>
  <si>
    <t>E06000063</t>
  </si>
  <si>
    <t>Darlington</t>
  </si>
  <si>
    <t>E06000005</t>
  </si>
  <si>
    <t>Derby</t>
  </si>
  <si>
    <t>E06000015</t>
  </si>
  <si>
    <t>Derbyshire</t>
  </si>
  <si>
    <t>E10000007</t>
  </si>
  <si>
    <t>Devon</t>
  </si>
  <si>
    <t>E10000008</t>
  </si>
  <si>
    <t>Doncaster</t>
  </si>
  <si>
    <t>E08000017</t>
  </si>
  <si>
    <t>Dorset</t>
  </si>
  <si>
    <t>E06000059</t>
  </si>
  <si>
    <t>Dudley</t>
  </si>
  <si>
    <t>E08000027</t>
  </si>
  <si>
    <t>Ealing</t>
  </si>
  <si>
    <t>E09000009</t>
  </si>
  <si>
    <t>East Riding of Yorkshire</t>
  </si>
  <si>
    <t>E06000011</t>
  </si>
  <si>
    <t>East Sussex</t>
  </si>
  <si>
    <t>E10000011</t>
  </si>
  <si>
    <t>Enfield</t>
  </si>
  <si>
    <t>E09000010</t>
  </si>
  <si>
    <t>Essex</t>
  </si>
  <si>
    <t>E10000012</t>
  </si>
  <si>
    <t>Gateshead</t>
  </si>
  <si>
    <t>E08000037</t>
  </si>
  <si>
    <t>Gloucestershire</t>
  </si>
  <si>
    <t>E10000013</t>
  </si>
  <si>
    <t>Greenwich</t>
  </si>
  <si>
    <t>E09000011</t>
  </si>
  <si>
    <t>Hackney</t>
  </si>
  <si>
    <t>E09000012</t>
  </si>
  <si>
    <t>Halton</t>
  </si>
  <si>
    <t>E06000006</t>
  </si>
  <si>
    <t>Hammersmith and Fulham</t>
  </si>
  <si>
    <t>E09000013</t>
  </si>
  <si>
    <t>Hampshire</t>
  </si>
  <si>
    <t>E10000014</t>
  </si>
  <si>
    <t>Haringey</t>
  </si>
  <si>
    <t>E09000014</t>
  </si>
  <si>
    <t>Harrow</t>
  </si>
  <si>
    <t>E09000015</t>
  </si>
  <si>
    <t>Hartlepool</t>
  </si>
  <si>
    <t>E06000001</t>
  </si>
  <si>
    <t>Havering</t>
  </si>
  <si>
    <t>E09000016</t>
  </si>
  <si>
    <t>Herefordshire, County of</t>
  </si>
  <si>
    <t>E06000019</t>
  </si>
  <si>
    <t>Hertfordshire</t>
  </si>
  <si>
    <t>E10000015</t>
  </si>
  <si>
    <t>Hillingdon</t>
  </si>
  <si>
    <t>E09000017</t>
  </si>
  <si>
    <t>Hounslow</t>
  </si>
  <si>
    <t>E09000018</t>
  </si>
  <si>
    <t>Isle of Wight</t>
  </si>
  <si>
    <t>E06000046</t>
  </si>
  <si>
    <t>Isles of Scilly</t>
  </si>
  <si>
    <t>E06000053</t>
  </si>
  <si>
    <t>Islington</t>
  </si>
  <si>
    <t>E09000019</t>
  </si>
  <si>
    <t>Kensington and Chelsea</t>
  </si>
  <si>
    <t>E09000020</t>
  </si>
  <si>
    <t>Kent</t>
  </si>
  <si>
    <t>E10000016</t>
  </si>
  <si>
    <t>Kingston upon Hull, City of</t>
  </si>
  <si>
    <t>E06000010</t>
  </si>
  <si>
    <t>Kingston upon Thames</t>
  </si>
  <si>
    <t>E09000021</t>
  </si>
  <si>
    <t>E08000034</t>
  </si>
  <si>
    <t>Knowsley</t>
  </si>
  <si>
    <t>E08000011</t>
  </si>
  <si>
    <t>Lambeth</t>
  </si>
  <si>
    <t>E09000022</t>
  </si>
  <si>
    <t>Lancashire</t>
  </si>
  <si>
    <t>E10000017</t>
  </si>
  <si>
    <t>Leeds</t>
  </si>
  <si>
    <t>E08000035</t>
  </si>
  <si>
    <t>Leicester</t>
  </si>
  <si>
    <t>E06000016</t>
  </si>
  <si>
    <t>Leicestershire</t>
  </si>
  <si>
    <t>E10000018</t>
  </si>
  <si>
    <t>Lewisham</t>
  </si>
  <si>
    <t>E09000023</t>
  </si>
  <si>
    <t>Lincolnshire</t>
  </si>
  <si>
    <t>E10000019</t>
  </si>
  <si>
    <t>Liverpool</t>
  </si>
  <si>
    <t>E08000012</t>
  </si>
  <si>
    <t>Luton</t>
  </si>
  <si>
    <t>E06000032</t>
  </si>
  <si>
    <t>Manchester</t>
  </si>
  <si>
    <t>E08000003</t>
  </si>
  <si>
    <t>Medway</t>
  </si>
  <si>
    <t>E06000035</t>
  </si>
  <si>
    <t>Merton</t>
  </si>
  <si>
    <t>E09000024</t>
  </si>
  <si>
    <t>Middlesbrough</t>
  </si>
  <si>
    <t>E06000002</t>
  </si>
  <si>
    <t>Milton Keynes</t>
  </si>
  <si>
    <t>E06000042</t>
  </si>
  <si>
    <t>Newcastle upon Tyne</t>
  </si>
  <si>
    <t>E08000021</t>
  </si>
  <si>
    <t>Newham</t>
  </si>
  <si>
    <t>E09000025</t>
  </si>
  <si>
    <t>Norfolk</t>
  </si>
  <si>
    <t>E10000020</t>
  </si>
  <si>
    <t>North East Lincolnshire</t>
  </si>
  <si>
    <t>E06000012</t>
  </si>
  <si>
    <t>North Lincolnshire</t>
  </si>
  <si>
    <t>E06000013</t>
  </si>
  <si>
    <t>North Northamptonshire</t>
  </si>
  <si>
    <t>E06000061</t>
  </si>
  <si>
    <t>North Somerset</t>
  </si>
  <si>
    <t>E06000024</t>
  </si>
  <si>
    <t>North Tyneside</t>
  </si>
  <si>
    <t>E08000022</t>
  </si>
  <si>
    <t>North Yorkshire</t>
  </si>
  <si>
    <t>E06000065</t>
  </si>
  <si>
    <t>Northumberland</t>
  </si>
  <si>
    <t>E06000057</t>
  </si>
  <si>
    <t>Nottingham</t>
  </si>
  <si>
    <t>E06000018</t>
  </si>
  <si>
    <t>Nottinghamshire</t>
  </si>
  <si>
    <t>E10000024</t>
  </si>
  <si>
    <t>Oldham</t>
  </si>
  <si>
    <t>E08000004</t>
  </si>
  <si>
    <t>Oxfordshire</t>
  </si>
  <si>
    <t>E10000025</t>
  </si>
  <si>
    <t>Peterborough</t>
  </si>
  <si>
    <t>E06000031</t>
  </si>
  <si>
    <t>Plymouth</t>
  </si>
  <si>
    <t>E06000026</t>
  </si>
  <si>
    <t>Portsmouth</t>
  </si>
  <si>
    <t>E06000044</t>
  </si>
  <si>
    <t>Reading</t>
  </si>
  <si>
    <t>E06000038</t>
  </si>
  <si>
    <t>Redbridge</t>
  </si>
  <si>
    <t>E09000026</t>
  </si>
  <si>
    <t>Redcar and Cleveland</t>
  </si>
  <si>
    <t>E06000003</t>
  </si>
  <si>
    <t>Richmond upon Thames</t>
  </si>
  <si>
    <t>E09000027</t>
  </si>
  <si>
    <t>Rochdale</t>
  </si>
  <si>
    <t>E08000005</t>
  </si>
  <si>
    <t>Rotherham</t>
  </si>
  <si>
    <t>E08000018</t>
  </si>
  <si>
    <t>Rutland</t>
  </si>
  <si>
    <t>E06000017</t>
  </si>
  <si>
    <t>Salford</t>
  </si>
  <si>
    <t>E08000006</t>
  </si>
  <si>
    <t>Sandwell</t>
  </si>
  <si>
    <t>E08000028</t>
  </si>
  <si>
    <t>Sefton</t>
  </si>
  <si>
    <t>E08000014</t>
  </si>
  <si>
    <t>Sheffield</t>
  </si>
  <si>
    <t>E08000019</t>
  </si>
  <si>
    <t>Shropshire</t>
  </si>
  <si>
    <t>E06000051</t>
  </si>
  <si>
    <t>Slough</t>
  </si>
  <si>
    <t>E06000039</t>
  </si>
  <si>
    <t>Solihull</t>
  </si>
  <si>
    <t>E08000029</t>
  </si>
  <si>
    <t>Somerset</t>
  </si>
  <si>
    <t>E06000066</t>
  </si>
  <si>
    <t>South Gloucestershire</t>
  </si>
  <si>
    <t>E06000025</t>
  </si>
  <si>
    <t>South Tyneside</t>
  </si>
  <si>
    <t>E08000023</t>
  </si>
  <si>
    <t>Southampton</t>
  </si>
  <si>
    <t>E06000045</t>
  </si>
  <si>
    <t>Southend-on-Sea</t>
  </si>
  <si>
    <t>E06000033</t>
  </si>
  <si>
    <t>Southwark</t>
  </si>
  <si>
    <t>E09000028</t>
  </si>
  <si>
    <t>St. Helens</t>
  </si>
  <si>
    <t>E08000013</t>
  </si>
  <si>
    <t>Staffordshire</t>
  </si>
  <si>
    <t>E10000028</t>
  </si>
  <si>
    <t>Stockport</t>
  </si>
  <si>
    <t>E08000007</t>
  </si>
  <si>
    <t>Stockton-on-Tees</t>
  </si>
  <si>
    <t>E06000004</t>
  </si>
  <si>
    <t>Stoke-on-Trent</t>
  </si>
  <si>
    <t>E06000021</t>
  </si>
  <si>
    <t>Suffolk</t>
  </si>
  <si>
    <t>E10000029</t>
  </si>
  <si>
    <t>Sunderland</t>
  </si>
  <si>
    <t>E08000024</t>
  </si>
  <si>
    <t>Surrey</t>
  </si>
  <si>
    <t>E10000030</t>
  </si>
  <si>
    <t>Sutton</t>
  </si>
  <si>
    <t>E09000029</t>
  </si>
  <si>
    <t>Swindon</t>
  </si>
  <si>
    <t>E06000030</t>
  </si>
  <si>
    <t>Tameside</t>
  </si>
  <si>
    <t>E08000008</t>
  </si>
  <si>
    <t>Telford and Wrekin</t>
  </si>
  <si>
    <t>E06000020</t>
  </si>
  <si>
    <t>Thurrock</t>
  </si>
  <si>
    <t>E06000034</t>
  </si>
  <si>
    <t>Torbay</t>
  </si>
  <si>
    <t>E06000027</t>
  </si>
  <si>
    <t>Tower Hamlets</t>
  </si>
  <si>
    <t>E09000030</t>
  </si>
  <si>
    <t>Trafford</t>
  </si>
  <si>
    <t>E08000009</t>
  </si>
  <si>
    <t>Wakefield</t>
  </si>
  <si>
    <t>E08000036</t>
  </si>
  <si>
    <t>Walsall</t>
  </si>
  <si>
    <t>E08000030</t>
  </si>
  <si>
    <t>Waltham Forest</t>
  </si>
  <si>
    <t>E09000031</t>
  </si>
  <si>
    <t>Wandsworth</t>
  </si>
  <si>
    <t>E09000032</t>
  </si>
  <si>
    <t>Warrington</t>
  </si>
  <si>
    <t>E06000007</t>
  </si>
  <si>
    <t>Warwickshire</t>
  </si>
  <si>
    <t>E10000031</t>
  </si>
  <si>
    <t>West Berkshire</t>
  </si>
  <si>
    <t>E06000037</t>
  </si>
  <si>
    <t>West Northamptonshire</t>
  </si>
  <si>
    <t>E06000062</t>
  </si>
  <si>
    <t>West Sussex</t>
  </si>
  <si>
    <t>E10000032</t>
  </si>
  <si>
    <t>Westminster</t>
  </si>
  <si>
    <t>E09000033</t>
  </si>
  <si>
    <t>Westmorland and Furness</t>
  </si>
  <si>
    <t>E06000064</t>
  </si>
  <si>
    <t>Wigan</t>
  </si>
  <si>
    <t>E08000010</t>
  </si>
  <si>
    <t>Wiltshire</t>
  </si>
  <si>
    <t>E06000054</t>
  </si>
  <si>
    <t>Windsor and Maidenhead</t>
  </si>
  <si>
    <t>E06000040</t>
  </si>
  <si>
    <t>Wirral</t>
  </si>
  <si>
    <t>E08000015</t>
  </si>
  <si>
    <t>Wokingham</t>
  </si>
  <si>
    <t>E06000041</t>
  </si>
  <si>
    <t>Wolverhampton</t>
  </si>
  <si>
    <t>E08000031</t>
  </si>
  <si>
    <t>Worcestershire</t>
  </si>
  <si>
    <t>E10000034</t>
  </si>
  <si>
    <t>York</t>
  </si>
  <si>
    <t>E06000014</t>
  </si>
  <si>
    <t>No - the funding has not been allocated in full to adult social care</t>
  </si>
  <si>
    <t>No - we are not targeting this area</t>
  </si>
  <si>
    <t>CATEGORY</t>
  </si>
  <si>
    <t>LANAME</t>
  </si>
  <si>
    <t>LAONSCODE</t>
  </si>
  <si>
    <t>FUND</t>
  </si>
  <si>
    <t>CONTACT</t>
  </si>
  <si>
    <t>SPEND</t>
  </si>
  <si>
    <t>QUAL</t>
  </si>
  <si>
    <t>OTHER</t>
  </si>
  <si>
    <t>INDEX VALUES</t>
  </si>
  <si>
    <t>COMPOSITE</t>
  </si>
  <si>
    <t>NAMES</t>
  </si>
  <si>
    <t>laname</t>
  </si>
  <si>
    <t>laonscode</t>
  </si>
  <si>
    <t>MSIF_WF_fund_alloc</t>
  </si>
  <si>
    <t>contact_name</t>
  </si>
  <si>
    <t>contact_email</t>
  </si>
  <si>
    <t>MSIF_WF_fund_to_ASC</t>
  </si>
  <si>
    <t>target_area_fee_rates</t>
  </si>
  <si>
    <t>target_area_workforce</t>
  </si>
  <si>
    <t>target_area_waiting_times</t>
  </si>
  <si>
    <t>planned_spend_fee_rates</t>
  </si>
  <si>
    <t>planned_spend_workforce</t>
  </si>
  <si>
    <t>planned_spend_waiting_times</t>
  </si>
  <si>
    <t>planned_spend_total</t>
  </si>
  <si>
    <t>Fund_utilisation_summary</t>
  </si>
  <si>
    <t>Fund_alignment_summary</t>
  </si>
  <si>
    <t>template_version</t>
  </si>
  <si>
    <t>original_template_check</t>
  </si>
  <si>
    <t>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</si>
</sst>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
  </numFmts>
  <fonts count="9" x14ac:knownFonts="1">
    <font>
      <sz val="11"/>
      <color theme="1"/>
      <name val="Calibri"/>
      <family val="2"/>
      <scheme val="minor"/>
    </font>
    <font>
      <b/>
      <sz val="12"/>
      <color theme="0"/>
      <name val="Arial"/>
      <family val="2"/>
    </font>
    <font>
      <sz val="11"/>
      <color theme="1"/>
      <name val="Arial"/>
      <family val="2"/>
    </font>
    <font>
      <b/>
      <sz val="12"/>
      <color theme="1"/>
      <name val="Arial"/>
      <family val="2"/>
    </font>
    <font>
      <sz val="12"/>
      <color theme="1"/>
      <name val="Arial"/>
      <family val="2"/>
    </font>
    <font>
      <u/>
      <sz val="11"/>
      <color theme="10"/>
      <name val="Calibri"/>
      <family val="2"/>
      <scheme val="minor"/>
    </font>
    <font>
      <sz val="12"/>
      <name val="Arial"/>
      <family val="2"/>
    </font>
    <font>
      <sz val="11"/>
      <color theme="0"/>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bgColor indexed="64"/>
      </patternFill>
    </fill>
  </fills>
  <borders count="14">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47">
    <xf numFmtId="0" fontId="0" fillId="0" borderId="0" xfId="0"/>
    <xf numFmtId="0" fontId="0" fillId="2" borderId="0" xfId="0" applyFill="1"/>
    <xf numFmtId="0" fontId="0" fillId="3" borderId="0" xfId="0" applyFill="1"/>
    <xf numFmtId="0" fontId="1" fillId="3" borderId="0" xfId="0" applyFont="1" applyFill="1"/>
    <xf numFmtId="0" fontId="3" fillId="2" borderId="0" xfId="0" applyFont="1" applyFill="1"/>
    <xf numFmtId="0" fontId="0" fillId="4" borderId="4" xfId="0" applyFill="1" applyBorder="1"/>
    <xf numFmtId="0" fontId="3" fillId="5" borderId="1" xfId="0" applyFont="1" applyFill="1" applyBorder="1"/>
    <xf numFmtId="0" fontId="4" fillId="2" borderId="2" xfId="0" applyFont="1" applyFill="1" applyBorder="1"/>
    <xf numFmtId="0" fontId="4" fillId="6" borderId="6" xfId="0" applyFont="1" applyFill="1" applyBorder="1" applyProtection="1">
      <protection locked="0"/>
    </xf>
    <xf numFmtId="164" fontId="4" fillId="4" borderId="2" xfId="0" applyNumberFormat="1" applyFont="1" applyFill="1" applyBorder="1"/>
    <xf numFmtId="0" fontId="2" fillId="6" borderId="2" xfId="0" applyFont="1" applyFill="1" applyBorder="1" applyProtection="1">
      <protection locked="0"/>
    </xf>
    <xf numFmtId="0" fontId="2" fillId="6" borderId="2" xfId="0" applyFont="1" applyFill="1" applyBorder="1" applyAlignment="1" applyProtection="1">
      <alignment vertical="top"/>
      <protection locked="0"/>
    </xf>
    <xf numFmtId="0" fontId="4" fillId="2" borderId="7" xfId="0" applyFont="1" applyFill="1" applyBorder="1"/>
    <xf numFmtId="0" fontId="4" fillId="6" borderId="2" xfId="0" applyFont="1" applyFill="1" applyBorder="1" applyProtection="1">
      <protection locked="0"/>
    </xf>
    <xf numFmtId="0" fontId="4" fillId="2" borderId="5" xfId="0" applyFont="1" applyFill="1" applyBorder="1"/>
    <xf numFmtId="0" fontId="4" fillId="6" borderId="5" xfId="0" applyFont="1" applyFill="1" applyBorder="1" applyProtection="1">
      <protection locked="0"/>
    </xf>
    <xf numFmtId="165" fontId="4" fillId="6" borderId="2" xfId="0" applyNumberFormat="1" applyFont="1" applyFill="1" applyBorder="1" applyProtection="1">
      <protection locked="0"/>
    </xf>
    <xf numFmtId="0" fontId="3" fillId="2" borderId="2" xfId="0" applyFont="1" applyFill="1" applyBorder="1"/>
    <xf numFmtId="0" fontId="4" fillId="4" borderId="4" xfId="0" applyFont="1" applyFill="1" applyBorder="1"/>
    <xf numFmtId="0" fontId="0" fillId="4" borderId="5" xfId="0" applyFill="1" applyBorder="1"/>
    <xf numFmtId="164" fontId="0" fillId="0" borderId="0" xfId="0" applyNumberFormat="1"/>
    <xf numFmtId="0" fontId="4" fillId="6" borderId="2" xfId="0" applyFont="1" applyFill="1" applyBorder="1" applyAlignment="1" applyProtection="1">
      <alignment vertical="top" wrapText="1"/>
      <protection locked="0"/>
    </xf>
    <xf numFmtId="0" fontId="0" fillId="0" borderId="0" xfId="0" applyAlignment="1">
      <alignment wrapText="1"/>
    </xf>
    <xf numFmtId="0" fontId="8" fillId="0" borderId="0" xfId="0" applyFont="1" applyAlignment="1">
      <alignment wrapText="1"/>
    </xf>
    <xf numFmtId="0" fontId="7" fillId="0" borderId="0" xfId="0" applyFont="1" applyAlignment="1">
      <alignment wrapText="1"/>
    </xf>
    <xf numFmtId="166" fontId="0" fillId="0" borderId="0" xfId="0" applyNumberFormat="1"/>
    <xf numFmtId="0" fontId="7" fillId="2" borderId="0" xfId="0" applyFont="1" applyFill="1"/>
    <xf numFmtId="0" fontId="7" fillId="0" borderId="0" xfId="0" applyFont="1"/>
    <xf numFmtId="0" fontId="0" fillId="2" borderId="0" xfId="0" applyFill="1" applyProtection="1">
      <protection locked="0"/>
    </xf>
    <xf numFmtId="0" fontId="6" fillId="4" borderId="4" xfId="1" applyFont="1" applyFill="1" applyBorder="1" applyProtection="1">
      <protection locked="0"/>
    </xf>
    <xf numFmtId="0" fontId="4" fillId="2" borderId="3" xfId="0" applyFont="1" applyFill="1" applyBorder="1"/>
    <xf numFmtId="0" fontId="0" fillId="2" borderId="12" xfId="0" applyFill="1" applyBorder="1"/>
    <xf numFmtId="0" fontId="4" fillId="2" borderId="8" xfId="0" applyFont="1" applyFill="1" applyBorder="1"/>
    <xf numFmtId="0" fontId="4" fillId="2" borderId="4" xfId="0" applyFont="1" applyFill="1" applyBorder="1"/>
    <xf numFmtId="0" fontId="0" fillId="2" borderId="11" xfId="0" applyFill="1" applyBorder="1"/>
    <xf numFmtId="0" fontId="4" fillId="2" borderId="9" xfId="0" applyFont="1" applyFill="1" applyBorder="1"/>
    <xf numFmtId="0" fontId="0" fillId="2" borderId="13" xfId="0" applyFill="1" applyBorder="1"/>
    <xf numFmtId="0" fontId="4" fillId="2" borderId="10" xfId="0" applyFont="1" applyFill="1" applyBorder="1"/>
    <xf numFmtId="0" fontId="0" fillId="2" borderId="8" xfId="0" applyFill="1" applyBorder="1"/>
    <xf numFmtId="0" fontId="0" fillId="2" borderId="10" xfId="0" applyFill="1" applyBorder="1"/>
    <xf numFmtId="0" fontId="6" fillId="2" borderId="0" xfId="0" applyFont="1" applyFill="1"/>
    <xf numFmtId="0" fontId="6" fillId="4" borderId="4" xfId="1" applyFont="1" applyFill="1" applyBorder="1" applyAlignment="1" applyProtection="1">
      <alignment wrapText="1"/>
      <protection locked="0"/>
    </xf>
    <xf numFmtId="0" fontId="4" fillId="4" borderId="3" xfId="0" applyFont="1" applyFill="1" applyBorder="1" applyAlignment="1" applyProtection="1">
      <alignment wrapText="1"/>
      <protection locked="0"/>
    </xf>
    <xf numFmtId="0" fontId="4" fillId="4" borderId="4" xfId="0" applyFont="1" applyFill="1" applyBorder="1" applyAlignment="1" applyProtection="1">
      <alignment wrapText="1"/>
      <protection locked="0"/>
    </xf>
    <xf numFmtId="0" fontId="0" fillId="4" borderId="4" xfId="0" applyFill="1" applyBorder="1" applyProtection="1">
      <protection locked="0"/>
    </xf>
    <xf numFmtId="0" fontId="4" fillId="4" borderId="5" xfId="0" applyFont="1" applyFill="1" applyBorder="1" applyAlignment="1" applyProtection="1">
      <alignment wrapText="1"/>
      <protection locked="0"/>
    </xf>
    <xf numFmtId="0" fontId="3" fillId="4" borderId="4" xfId="0" applyFont="1" applyFill="1" applyBorder="1" applyProtection="1">
      <protection locked="0"/>
    </xf>
  </cellXfs>
  <cellStyles count="2">
    <cellStyle name="Hyperlink" xfId="1" builtinId="8"/>
    <cellStyle name="Normal" xfId="0" builtinId="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market-sustainability-and-improvement-fund-workforce-fun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local-authority-revenue-expenditure-and-financing-2023-24-budget-england/local-authority-revenue-expenditure-and-financing-2023-24-budget-englan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gland.nhs.uk/long-read/delivering-operational-resilience-across-the-nhs-this-winte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A3A41-F98C-4703-AF37-9168AAE9A8DD}">
  <sheetPr>
    <tabColor theme="0" tint="-4.9989318521683403E-2"/>
  </sheetPr>
  <dimension ref="A1:BL29"/>
  <sheetViews>
    <sheetView topLeftCell="A7" zoomScaleNormal="100" workbookViewId="0">
      <selection activeCell="C8" sqref="C8"/>
    </sheetView>
  </sheetViews>
  <sheetFormatPr defaultRowHeight="14.5" x14ac:dyDescent="0.35"/>
  <cols>
    <col min="1" max="1" width="120.7265625" style="1" customWidth="1"/>
    <col min="2" max="2" width="0" style="1" hidden="1" customWidth="1"/>
    <col min="3" max="3" width="41.1796875" style="1" customWidth="1"/>
    <col min="4" max="64" width="9.1796875" style="1"/>
  </cols>
  <sheetData>
    <row r="1" spans="1:13" s="2" customFormat="1" ht="15.5" x14ac:dyDescent="0.35">
      <c r="A1" s="3" t="s">
        <v>0</v>
      </c>
    </row>
    <row r="2" spans="1:13" x14ac:dyDescent="0.35">
      <c r="A2" s="28"/>
      <c r="C2" s="28"/>
      <c r="D2" s="28"/>
      <c r="E2" s="28"/>
      <c r="F2" s="28"/>
      <c r="G2" s="28"/>
      <c r="H2" s="28"/>
      <c r="I2" s="28"/>
      <c r="J2" s="28"/>
      <c r="K2" s="28"/>
      <c r="L2" s="28"/>
      <c r="M2" s="28"/>
    </row>
    <row r="3" spans="1:13" ht="15.5" x14ac:dyDescent="0.35">
      <c r="A3" s="4" t="s">
        <v>1</v>
      </c>
      <c r="C3" s="28"/>
      <c r="D3" s="28"/>
      <c r="E3" s="28"/>
      <c r="F3" s="28"/>
      <c r="G3" s="28"/>
      <c r="H3" s="28"/>
      <c r="I3" s="28"/>
      <c r="J3" s="28"/>
      <c r="K3" s="28"/>
      <c r="L3" s="28"/>
      <c r="M3" s="28"/>
    </row>
    <row r="4" spans="1:13" x14ac:dyDescent="0.35">
      <c r="C4" s="28"/>
      <c r="D4" s="28"/>
      <c r="E4" s="28"/>
      <c r="F4" s="28"/>
      <c r="G4" s="28"/>
      <c r="H4" s="28"/>
      <c r="I4" s="28"/>
      <c r="J4" s="28"/>
      <c r="K4" s="28"/>
      <c r="L4" s="28"/>
      <c r="M4" s="28"/>
    </row>
    <row r="5" spans="1:13" ht="76.5" customHeight="1" x14ac:dyDescent="0.35">
      <c r="A5" s="42" t="s">
        <v>2</v>
      </c>
      <c r="C5" s="28"/>
      <c r="D5" s="28"/>
      <c r="E5" s="28"/>
      <c r="F5" s="28"/>
      <c r="G5" s="28"/>
      <c r="H5" s="28"/>
      <c r="I5" s="28"/>
      <c r="J5" s="28"/>
      <c r="K5" s="28"/>
      <c r="L5" s="28"/>
      <c r="M5" s="28"/>
    </row>
    <row r="6" spans="1:13" ht="15.5" x14ac:dyDescent="0.35">
      <c r="A6" s="29" t="s">
        <v>3</v>
      </c>
      <c r="C6" s="28"/>
      <c r="D6" s="28"/>
      <c r="E6" s="28"/>
      <c r="F6" s="28"/>
      <c r="G6" s="28"/>
      <c r="H6" s="28"/>
      <c r="I6" s="28"/>
      <c r="J6" s="28"/>
      <c r="K6" s="28"/>
      <c r="L6" s="28"/>
      <c r="M6" s="28"/>
    </row>
    <row r="7" spans="1:13" x14ac:dyDescent="0.35">
      <c r="A7" s="5"/>
      <c r="C7" s="28"/>
      <c r="D7" s="28"/>
      <c r="E7" s="28"/>
      <c r="F7" s="28"/>
      <c r="G7" s="28"/>
      <c r="H7" s="28"/>
      <c r="I7" s="28"/>
      <c r="J7" s="28"/>
      <c r="K7" s="28"/>
      <c r="L7" s="28"/>
      <c r="M7" s="28"/>
    </row>
    <row r="8" spans="1:13" ht="46.5" customHeight="1" x14ac:dyDescent="0.35">
      <c r="A8" s="43" t="s">
        <v>4</v>
      </c>
      <c r="C8" s="28"/>
      <c r="D8" s="28"/>
      <c r="E8" s="28"/>
      <c r="F8" s="28"/>
      <c r="G8" s="28"/>
      <c r="H8" s="28"/>
      <c r="I8" s="28"/>
      <c r="J8" s="28"/>
      <c r="K8" s="28"/>
      <c r="L8" s="28"/>
      <c r="M8" s="28"/>
    </row>
    <row r="9" spans="1:13" x14ac:dyDescent="0.35">
      <c r="A9" s="44"/>
      <c r="C9" s="28"/>
      <c r="D9" s="28"/>
      <c r="E9" s="28"/>
      <c r="F9" s="28"/>
      <c r="G9" s="28"/>
      <c r="H9" s="28"/>
      <c r="I9" s="28"/>
      <c r="J9" s="28"/>
      <c r="K9" s="28"/>
      <c r="L9" s="28"/>
      <c r="M9" s="28"/>
    </row>
    <row r="10" spans="1:13" ht="46.5" customHeight="1" x14ac:dyDescent="0.35">
      <c r="A10" s="43" t="s">
        <v>5</v>
      </c>
      <c r="C10" s="28"/>
      <c r="D10" s="28"/>
      <c r="E10" s="28"/>
      <c r="F10" s="28"/>
      <c r="G10" s="28"/>
      <c r="H10" s="28"/>
      <c r="I10" s="28"/>
      <c r="J10" s="28"/>
      <c r="K10" s="28"/>
      <c r="L10" s="28"/>
      <c r="M10" s="28"/>
    </row>
    <row r="11" spans="1:13" x14ac:dyDescent="0.35">
      <c r="A11" s="44"/>
      <c r="C11" s="28"/>
      <c r="D11" s="28"/>
      <c r="E11" s="28"/>
      <c r="F11" s="28"/>
      <c r="G11" s="28"/>
      <c r="H11" s="28"/>
      <c r="I11" s="28"/>
      <c r="J11" s="28"/>
      <c r="K11" s="28"/>
      <c r="L11" s="28"/>
      <c r="M11" s="28"/>
    </row>
    <row r="12" spans="1:13" ht="92.25" customHeight="1" x14ac:dyDescent="0.35">
      <c r="A12" s="43" t="s">
        <v>6</v>
      </c>
      <c r="C12" s="28"/>
      <c r="D12" s="28"/>
      <c r="E12" s="28"/>
      <c r="F12" s="28"/>
      <c r="G12" s="28"/>
      <c r="H12" s="28"/>
      <c r="I12" s="28"/>
      <c r="J12" s="28"/>
      <c r="K12" s="28"/>
      <c r="L12" s="28"/>
      <c r="M12" s="28"/>
    </row>
    <row r="13" spans="1:13" x14ac:dyDescent="0.35">
      <c r="A13" s="44"/>
      <c r="C13" s="28"/>
      <c r="D13" s="28"/>
      <c r="E13" s="28"/>
      <c r="F13" s="28"/>
      <c r="G13" s="28"/>
      <c r="H13" s="28"/>
      <c r="I13" s="28"/>
      <c r="J13" s="28"/>
      <c r="K13" s="28"/>
      <c r="L13" s="28"/>
      <c r="M13" s="28"/>
    </row>
    <row r="14" spans="1:13" ht="15.5" x14ac:dyDescent="0.35">
      <c r="A14" s="46" t="s">
        <v>7</v>
      </c>
      <c r="C14" s="28"/>
      <c r="D14" s="28"/>
      <c r="E14" s="28"/>
      <c r="F14" s="28"/>
      <c r="G14" s="28"/>
      <c r="H14" s="28"/>
      <c r="I14" s="28"/>
      <c r="J14" s="28"/>
      <c r="K14" s="28"/>
      <c r="L14" s="28"/>
      <c r="M14" s="28"/>
    </row>
    <row r="15" spans="1:13" ht="61.5" customHeight="1" x14ac:dyDescent="0.35">
      <c r="A15" s="45" t="s">
        <v>8</v>
      </c>
      <c r="C15" s="28"/>
      <c r="D15" s="28"/>
      <c r="E15" s="28"/>
      <c r="F15" s="28"/>
      <c r="G15" s="28"/>
      <c r="H15" s="28"/>
      <c r="I15" s="28"/>
      <c r="J15" s="28"/>
      <c r="K15" s="28"/>
      <c r="L15" s="28"/>
      <c r="M15" s="28"/>
    </row>
    <row r="16" spans="1:13" x14ac:dyDescent="0.35">
      <c r="A16" s="28"/>
      <c r="C16" s="28"/>
      <c r="D16" s="28"/>
      <c r="E16" s="28"/>
      <c r="F16" s="28"/>
      <c r="G16" s="28"/>
      <c r="H16" s="28"/>
      <c r="I16" s="28"/>
      <c r="J16" s="28"/>
      <c r="K16" s="28"/>
      <c r="L16" s="28"/>
      <c r="M16" s="28"/>
    </row>
    <row r="17" spans="1:13" x14ac:dyDescent="0.35">
      <c r="A17" s="28"/>
      <c r="C17" s="28"/>
      <c r="D17" s="28"/>
      <c r="E17" s="28"/>
      <c r="F17" s="28"/>
      <c r="G17" s="28"/>
      <c r="H17" s="28"/>
      <c r="I17" s="28"/>
      <c r="J17" s="28"/>
      <c r="K17" s="28"/>
      <c r="L17" s="28"/>
      <c r="M17" s="28"/>
    </row>
    <row r="18" spans="1:13" x14ac:dyDescent="0.35">
      <c r="A18" s="28"/>
      <c r="C18" s="28"/>
      <c r="D18" s="28"/>
      <c r="E18" s="28"/>
      <c r="F18" s="28"/>
      <c r="G18" s="28"/>
      <c r="H18" s="28"/>
      <c r="I18" s="28"/>
      <c r="J18" s="28"/>
      <c r="K18" s="28"/>
      <c r="L18" s="28"/>
      <c r="M18" s="28"/>
    </row>
    <row r="19" spans="1:13" ht="15.5" x14ac:dyDescent="0.35">
      <c r="A19" s="4" t="s">
        <v>9</v>
      </c>
      <c r="C19" s="4" t="s">
        <v>10</v>
      </c>
    </row>
    <row r="20" spans="1:13" ht="15.5" x14ac:dyDescent="0.35">
      <c r="A20" s="4" t="s">
        <v>11</v>
      </c>
    </row>
    <row r="21" spans="1:13" ht="15.5" x14ac:dyDescent="0.35">
      <c r="A21" s="30" t="s">
        <v>12</v>
      </c>
      <c r="B21" s="31">
        <f>IF('Spend return'!B18="",0,1)</f>
        <v>1</v>
      </c>
      <c r="C21" s="32" t="str">
        <f t="shared" ref="C21:C26" si="0">IF(B21=1,"Yes","No")</f>
        <v>Yes</v>
      </c>
    </row>
    <row r="22" spans="1:13" ht="15.5" x14ac:dyDescent="0.35">
      <c r="A22" s="33" t="s">
        <v>13</v>
      </c>
      <c r="B22" s="34">
        <f>IF(ISBLANK('Spend return'!B24),0,1)*IF(ISNUMBER(SEARCH("@",'Spend return'!B25)),1,0)</f>
        <v>1</v>
      </c>
      <c r="C22" s="35" t="str">
        <f t="shared" si="0"/>
        <v>Yes</v>
      </c>
    </row>
    <row r="23" spans="1:13" ht="15.5" x14ac:dyDescent="0.35">
      <c r="A23" s="33" t="s">
        <v>14</v>
      </c>
      <c r="B23" s="34">
        <f>IF('Spend return'!B30="Yes - the funding has been allocated in full to adult social care",1,0)</f>
        <v>1</v>
      </c>
      <c r="C23" s="35" t="str">
        <f t="shared" si="0"/>
        <v>Yes</v>
      </c>
    </row>
    <row r="24" spans="1:13" ht="15.5" x14ac:dyDescent="0.35">
      <c r="A24" s="33" t="s">
        <v>15</v>
      </c>
      <c r="B24" s="34">
        <f>IF(OR('Spend return'!B35="Yes - we are targeting this area",'Spend return'!B36="Yes - we are targeting this area",'Spend return'!B37="Yes - we are targeting this area"),1,0)</f>
        <v>1</v>
      </c>
      <c r="C24" s="35" t="str">
        <f t="shared" si="0"/>
        <v>Yes</v>
      </c>
    </row>
    <row r="25" spans="1:13" ht="15.5" x14ac:dyDescent="0.35">
      <c r="A25" s="33" t="s">
        <v>16</v>
      </c>
      <c r="B25" s="34">
        <f>IF(OR(ISTEXT('Spend return'!B42),ISBLANK('Spend return'!B42),'Spend return'!B42&lt;0),0,1)*IF(OR(ISTEXT('Spend return'!B43),ISBLANK('Spend return'!B43),'Spend return'!B43&lt;0),0,1)*IF(OR(ISTEXT('Spend return'!B44),ISBLANK('Spend return'!B44),'Spend return'!B44&lt;0),0,1)</f>
        <v>1</v>
      </c>
      <c r="C25" s="35" t="str">
        <f t="shared" si="0"/>
        <v>Yes</v>
      </c>
    </row>
    <row r="26" spans="1:13" ht="15.5" x14ac:dyDescent="0.35">
      <c r="A26" s="14" t="s">
        <v>17</v>
      </c>
      <c r="B26" s="36">
        <f>IFERROR(IF(AND('Spend return'!B45&gt;='Spend return'!B19-100,'Spend return'!B45&lt;='Spend return'!B19+100),1,0),0)</f>
        <v>1</v>
      </c>
      <c r="C26" s="37" t="str">
        <f t="shared" si="0"/>
        <v>Yes</v>
      </c>
    </row>
    <row r="27" spans="1:13" ht="15.5" x14ac:dyDescent="0.35">
      <c r="A27" s="4" t="s">
        <v>18</v>
      </c>
    </row>
    <row r="28" spans="1:13" ht="15.5" x14ac:dyDescent="0.35">
      <c r="A28" s="30" t="s">
        <v>19</v>
      </c>
      <c r="B28" s="38">
        <f>IF(ISBLANK('Qualitative report'!A19),0,1)</f>
        <v>1</v>
      </c>
      <c r="C28" s="32" t="str">
        <f>IF(B28=1,"Yes","No")</f>
        <v>Yes</v>
      </c>
    </row>
    <row r="29" spans="1:13" ht="15.5" x14ac:dyDescent="0.35">
      <c r="A29" s="14" t="s">
        <v>20</v>
      </c>
      <c r="B29" s="39">
        <f>IF(ISBLANK('Qualitative report'!A23),0,1)</f>
        <v>1</v>
      </c>
      <c r="C29" s="37" t="str">
        <f>IF(B29=1,"Yes","No")</f>
        <v>Yes</v>
      </c>
    </row>
  </sheetData>
  <sheetProtection algorithmName="SHA-512" hashValue="Bkwv0Apb1J475eKoAGfMhiyAM6FuV4itQaX/OosPfre94CrxtIr/mhJ/CyJDhqkkOfsuc/iqkz8V6Oe/aRiCJQ==" saltValue="q1bl8aQ1r6tfbj19EBGF5A==" spinCount="100000" sheet="1" objects="1" scenarios="1" selectLockedCells="1"/>
  <conditionalFormatting sqref="C21:C26">
    <cfRule type="cellIs" dxfId="3" priority="3" operator="equal">
      <formula>"No"</formula>
    </cfRule>
    <cfRule type="cellIs" dxfId="2" priority="4" operator="equal">
      <formula>"Yes"</formula>
    </cfRule>
  </conditionalFormatting>
  <conditionalFormatting sqref="C28:C29">
    <cfRule type="cellIs" dxfId="1" priority="1" operator="equal">
      <formula>"No"</formula>
    </cfRule>
    <cfRule type="cellIs" dxfId="0" priority="2" operator="equal">
      <formula>"Yes"</formula>
    </cfRule>
  </conditionalFormatting>
  <hyperlinks>
    <hyperlink ref="A6" r:id="rId1" xr:uid="{08BE796A-65E9-4C0E-A3FA-9E61E995781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DE8E-015F-4037-86FC-E9AD08FCE431}">
  <sheetPr>
    <tabColor theme="7"/>
  </sheetPr>
  <dimension ref="A1:BN65"/>
  <sheetViews>
    <sheetView tabSelected="1" topLeftCell="A34" workbookViewId="0">
      <selection activeCell="B44" sqref="B44"/>
    </sheetView>
  </sheetViews>
  <sheetFormatPr defaultRowHeight="14.5" x14ac:dyDescent="0.35"/>
  <cols>
    <col min="1" max="1" width="120.7265625" style="1" customWidth="1"/>
    <col min="2" max="2" width="62.1796875" style="1" customWidth="1"/>
    <col min="3" max="66" width="9.1796875" style="1"/>
  </cols>
  <sheetData>
    <row r="1" spans="1:11" s="2" customFormat="1" ht="15.5" x14ac:dyDescent="0.35">
      <c r="A1" s="3" t="s">
        <v>0</v>
      </c>
    </row>
    <row r="2" spans="1:11" x14ac:dyDescent="0.35">
      <c r="A2" s="28"/>
      <c r="B2" s="28"/>
      <c r="C2" s="28"/>
      <c r="D2" s="28"/>
      <c r="E2" s="28"/>
      <c r="F2" s="28"/>
      <c r="G2" s="28"/>
      <c r="H2" s="28"/>
      <c r="I2" s="28"/>
      <c r="J2" s="28"/>
      <c r="K2" s="28"/>
    </row>
    <row r="3" spans="1:11" ht="15.5" x14ac:dyDescent="0.35">
      <c r="A3" s="4" t="s">
        <v>21</v>
      </c>
      <c r="B3" s="28"/>
      <c r="C3" s="28"/>
      <c r="D3" s="28"/>
      <c r="E3" s="28"/>
      <c r="F3" s="28"/>
      <c r="G3" s="28"/>
      <c r="H3" s="28"/>
      <c r="I3" s="28"/>
      <c r="J3" s="28"/>
      <c r="K3" s="28"/>
    </row>
    <row r="4" spans="1:11" ht="77.5" x14ac:dyDescent="0.35">
      <c r="A4" s="42" t="s">
        <v>22</v>
      </c>
      <c r="B4" s="28"/>
      <c r="C4" s="28"/>
      <c r="D4" s="28"/>
      <c r="E4" s="28"/>
      <c r="F4" s="28"/>
      <c r="G4" s="28"/>
      <c r="H4" s="28"/>
      <c r="I4" s="28"/>
      <c r="J4" s="28"/>
      <c r="K4" s="28"/>
    </row>
    <row r="5" spans="1:11" ht="15.5" x14ac:dyDescent="0.35">
      <c r="A5" s="43"/>
      <c r="B5" s="28"/>
      <c r="C5" s="28"/>
      <c r="D5" s="28"/>
      <c r="E5" s="28"/>
      <c r="F5" s="28"/>
      <c r="G5" s="28"/>
      <c r="H5" s="28"/>
      <c r="I5" s="28"/>
      <c r="J5" s="28"/>
      <c r="K5" s="28"/>
    </row>
    <row r="6" spans="1:11" ht="31" x14ac:dyDescent="0.35">
      <c r="A6" s="43" t="s">
        <v>23</v>
      </c>
      <c r="B6" s="28"/>
      <c r="C6" s="28"/>
      <c r="D6" s="28"/>
      <c r="E6" s="28"/>
      <c r="F6" s="28"/>
      <c r="G6" s="28"/>
      <c r="H6" s="28"/>
      <c r="I6" s="28"/>
      <c r="J6" s="28"/>
      <c r="K6" s="28"/>
    </row>
    <row r="7" spans="1:11" ht="31" x14ac:dyDescent="0.35">
      <c r="A7" s="41" t="s">
        <v>24</v>
      </c>
      <c r="B7" s="28"/>
      <c r="C7" s="28"/>
      <c r="D7" s="28"/>
      <c r="E7" s="28"/>
      <c r="F7" s="28"/>
      <c r="G7" s="28"/>
      <c r="H7" s="28"/>
      <c r="I7" s="28"/>
      <c r="J7" s="28"/>
      <c r="K7" s="28"/>
    </row>
    <row r="8" spans="1:11" ht="62" x14ac:dyDescent="0.35">
      <c r="A8" s="41" t="s">
        <v>25</v>
      </c>
      <c r="B8" s="28"/>
      <c r="C8" s="28"/>
      <c r="D8" s="28"/>
      <c r="E8" s="28"/>
      <c r="F8" s="28"/>
      <c r="G8" s="28"/>
      <c r="H8" s="28"/>
      <c r="I8" s="28"/>
      <c r="J8" s="28"/>
      <c r="K8" s="28"/>
    </row>
    <row r="9" spans="1:11" x14ac:dyDescent="0.35">
      <c r="A9" s="44"/>
      <c r="B9" s="28"/>
      <c r="C9" s="28"/>
      <c r="D9" s="28"/>
      <c r="E9" s="28"/>
      <c r="F9" s="28"/>
      <c r="G9" s="28"/>
      <c r="H9" s="28"/>
      <c r="I9" s="28"/>
      <c r="J9" s="28"/>
      <c r="K9" s="28"/>
    </row>
    <row r="10" spans="1:11" ht="76.5" customHeight="1" x14ac:dyDescent="0.35">
      <c r="A10" s="43" t="s">
        <v>26</v>
      </c>
      <c r="B10" s="28"/>
      <c r="C10" s="28"/>
      <c r="D10" s="28"/>
      <c r="E10" s="28"/>
      <c r="F10" s="28"/>
      <c r="G10" s="28"/>
      <c r="H10" s="28"/>
      <c r="I10" s="28"/>
      <c r="J10" s="28"/>
      <c r="K10" s="28"/>
    </row>
    <row r="11" spans="1:11" x14ac:dyDescent="0.35">
      <c r="A11" s="44"/>
      <c r="B11" s="28"/>
      <c r="C11" s="28"/>
      <c r="D11" s="28"/>
      <c r="E11" s="28"/>
      <c r="F11" s="28"/>
      <c r="G11" s="28"/>
      <c r="H11" s="28"/>
      <c r="I11" s="28"/>
      <c r="J11" s="28"/>
      <c r="K11" s="28"/>
    </row>
    <row r="12" spans="1:11" ht="63.75" customHeight="1" x14ac:dyDescent="0.35">
      <c r="A12" s="45" t="s">
        <v>27</v>
      </c>
      <c r="B12" s="28"/>
      <c r="C12" s="28"/>
      <c r="D12" s="28"/>
      <c r="E12" s="28"/>
      <c r="F12" s="28"/>
      <c r="G12" s="28"/>
      <c r="H12" s="28"/>
      <c r="I12" s="28"/>
      <c r="J12" s="28"/>
      <c r="K12" s="28"/>
    </row>
    <row r="13" spans="1:11" x14ac:dyDescent="0.35">
      <c r="A13" s="28"/>
      <c r="B13" s="28"/>
      <c r="C13" s="28"/>
      <c r="D13" s="28"/>
      <c r="E13" s="28"/>
      <c r="F13" s="28"/>
      <c r="G13" s="28"/>
      <c r="H13" s="28"/>
      <c r="I13" s="28"/>
      <c r="J13" s="28"/>
      <c r="K13" s="28"/>
    </row>
    <row r="14" spans="1:11" x14ac:dyDescent="0.35">
      <c r="A14" s="28"/>
      <c r="B14" s="28"/>
      <c r="C14" s="28"/>
      <c r="D14" s="28"/>
      <c r="E14" s="28"/>
      <c r="F14" s="28"/>
      <c r="G14" s="28"/>
      <c r="H14" s="28"/>
      <c r="I14" s="28"/>
      <c r="J14" s="28"/>
      <c r="K14" s="28"/>
    </row>
    <row r="15" spans="1:11" x14ac:dyDescent="0.35">
      <c r="A15" s="28"/>
      <c r="B15" s="28"/>
      <c r="C15" s="28"/>
      <c r="D15" s="28"/>
      <c r="E15" s="28"/>
      <c r="F15" s="28"/>
      <c r="G15" s="28"/>
      <c r="H15" s="28"/>
      <c r="I15" s="28"/>
      <c r="J15" s="28"/>
      <c r="K15" s="28"/>
    </row>
    <row r="16" spans="1:11" ht="15.5" x14ac:dyDescent="0.35">
      <c r="A16" s="4" t="s">
        <v>28</v>
      </c>
      <c r="C16" s="28"/>
      <c r="D16" s="28"/>
      <c r="E16" s="28"/>
      <c r="F16" s="28"/>
      <c r="G16" s="28"/>
      <c r="H16" s="28"/>
      <c r="I16" s="28"/>
      <c r="J16" s="28"/>
      <c r="K16" s="28"/>
    </row>
    <row r="17" spans="1:11" ht="15.5" x14ac:dyDescent="0.35">
      <c r="A17" s="6" t="s">
        <v>29</v>
      </c>
      <c r="B17" s="6" t="s">
        <v>30</v>
      </c>
      <c r="C17" s="28"/>
      <c r="D17" s="28"/>
      <c r="E17" s="28"/>
      <c r="F17" s="28"/>
      <c r="G17" s="28"/>
      <c r="H17" s="28"/>
      <c r="I17" s="28"/>
      <c r="J17" s="28"/>
      <c r="K17" s="28"/>
    </row>
    <row r="18" spans="1:11" ht="15.5" x14ac:dyDescent="0.35">
      <c r="A18" s="7" t="s">
        <v>31</v>
      </c>
      <c r="B18" s="8" t="s">
        <v>32</v>
      </c>
    </row>
    <row r="19" spans="1:11" ht="15.5" x14ac:dyDescent="0.35">
      <c r="A19" s="7" t="s">
        <v>33</v>
      </c>
      <c r="B19" s="9">
        <f>IFERROR(INDEX('LA Allocations'!B2:B154,MATCH('Spend return'!B18,'LA Allocations'!A2:A154,0)),"")</f>
        <v>2828570</v>
      </c>
    </row>
    <row r="22" spans="1:11" ht="15.5" x14ac:dyDescent="0.35">
      <c r="A22" s="4" t="s">
        <v>34</v>
      </c>
    </row>
    <row r="23" spans="1:11" ht="15.5" x14ac:dyDescent="0.35">
      <c r="A23" s="6" t="s">
        <v>29</v>
      </c>
      <c r="B23" s="6" t="s">
        <v>30</v>
      </c>
    </row>
    <row r="24" spans="1:11" ht="15.5" x14ac:dyDescent="0.35">
      <c r="A24" s="7" t="s">
        <v>35</v>
      </c>
      <c r="B24" s="10" t="s">
        <v>36</v>
      </c>
    </row>
    <row r="25" spans="1:11" ht="15.5" x14ac:dyDescent="0.35">
      <c r="A25" s="7" t="s">
        <v>37</v>
      </c>
      <c r="B25" s="11" t="s">
        <v>38</v>
      </c>
    </row>
    <row r="28" spans="1:11" ht="15.5" x14ac:dyDescent="0.35">
      <c r="A28" s="4" t="s">
        <v>39</v>
      </c>
    </row>
    <row r="29" spans="1:11" ht="15.5" x14ac:dyDescent="0.35">
      <c r="A29" s="6" t="s">
        <v>29</v>
      </c>
      <c r="B29" s="6" t="s">
        <v>40</v>
      </c>
    </row>
    <row r="30" spans="1:11" ht="15.5" x14ac:dyDescent="0.35">
      <c r="A30" s="12" t="s">
        <v>41</v>
      </c>
      <c r="B30" s="8" t="s">
        <v>42</v>
      </c>
    </row>
    <row r="33" spans="1:3" ht="15.5" x14ac:dyDescent="0.35">
      <c r="A33" s="4" t="s">
        <v>43</v>
      </c>
    </row>
    <row r="34" spans="1:3" ht="15.5" x14ac:dyDescent="0.35">
      <c r="A34" s="6" t="s">
        <v>29</v>
      </c>
      <c r="B34" s="6" t="s">
        <v>40</v>
      </c>
    </row>
    <row r="35" spans="1:3" ht="15.5" x14ac:dyDescent="0.35">
      <c r="A35" s="7" t="s">
        <v>44</v>
      </c>
      <c r="B35" s="13" t="s">
        <v>45</v>
      </c>
    </row>
    <row r="36" spans="1:3" ht="15.5" x14ac:dyDescent="0.35">
      <c r="A36" s="7" t="s">
        <v>46</v>
      </c>
      <c r="B36" s="13" t="s">
        <v>45</v>
      </c>
    </row>
    <row r="37" spans="1:3" ht="15.5" x14ac:dyDescent="0.35">
      <c r="A37" s="14" t="s">
        <v>47</v>
      </c>
      <c r="B37" s="15" t="s">
        <v>45</v>
      </c>
    </row>
    <row r="40" spans="1:3" ht="15.5" x14ac:dyDescent="0.35">
      <c r="A40" s="4" t="s">
        <v>48</v>
      </c>
    </row>
    <row r="41" spans="1:3" ht="15.5" x14ac:dyDescent="0.35">
      <c r="A41" s="6" t="s">
        <v>29</v>
      </c>
      <c r="B41" s="6" t="s">
        <v>40</v>
      </c>
    </row>
    <row r="42" spans="1:3" ht="15.5" x14ac:dyDescent="0.35">
      <c r="A42" s="7" t="s">
        <v>49</v>
      </c>
      <c r="B42" s="16">
        <v>1077000</v>
      </c>
      <c r="C42" s="40" t="str">
        <f>IF(AND(B42&gt;0,B35="No - we are not targeting this area"),"Warning: local authority has reported spend in area that they are not targeting.","")</f>
        <v/>
      </c>
    </row>
    <row r="43" spans="1:3" ht="15.5" x14ac:dyDescent="0.35">
      <c r="A43" s="7" t="s">
        <v>50</v>
      </c>
      <c r="B43" s="16">
        <v>304000</v>
      </c>
      <c r="C43" s="40" t="str">
        <f>IF(AND(B43&gt;0,B36="No - we are not targeting this area"),"Warning: local authority has reported spend in area that they are not targeting.","")</f>
        <v/>
      </c>
    </row>
    <row r="44" spans="1:3" ht="15.5" x14ac:dyDescent="0.35">
      <c r="A44" s="7" t="s">
        <v>51</v>
      </c>
      <c r="B44" s="16">
        <v>1447570</v>
      </c>
      <c r="C44" s="40" t="str">
        <f>IF(AND(B44&gt;0,B37="No - we are not targeting this area"),"Warning: local authority has reported spend in area that they are not targeting.","")</f>
        <v/>
      </c>
    </row>
    <row r="45" spans="1:3" ht="15.5" x14ac:dyDescent="0.35">
      <c r="A45" s="17" t="s">
        <v>52</v>
      </c>
      <c r="B45" s="9">
        <f>IFERROR(SUM(B42:B44),"")</f>
        <v>2828570</v>
      </c>
    </row>
    <row r="65" spans="27:27" x14ac:dyDescent="0.35">
      <c r="AA65" s="26" t="s">
        <v>53</v>
      </c>
    </row>
  </sheetData>
  <sheetProtection algorithmName="SHA-512" hashValue="dN2yos4FDSCOA17tjAtqNZw00uToVk9cjDgaVA4bQ1b5u4ICxMmEkPiOwyjV791xutGDfLxCz0BXMh5Qbb1aIg==" saltValue="OXlWqDZFEcSvORCDobcyPw==" spinCount="100000" sheet="1" objects="1" scenarios="1" selectLockedCells="1"/>
  <dataValidations count="5">
    <dataValidation type="custom" allowBlank="1" showInputMessage="1" showErrorMessage="1" errorTitle="Invalid Input" sqref="B19" xr:uid="{38D1718C-2E86-48C7-A0BE-C3DD4963781E}">
      <formula1>B47+B48+B49+B50=B19</formula1>
    </dataValidation>
    <dataValidation type="custom" allowBlank="1" showInputMessage="1" showErrorMessage="1" errorTitle="Invalid Input" error="Please enter a valid email address" sqref="B25" xr:uid="{14419047-126D-48BC-949D-EBE45B6DC1C0}">
      <formula1>FIND("@",B25)&gt;0</formula1>
    </dataValidation>
    <dataValidation type="custom" operator="greaterThanOrEqual" allowBlank="1" showInputMessage="1" showErrorMessage="1" errorTitle="Invalid Input" error="Please enter text here" sqref="B24" xr:uid="{CC6F0AC1-BA32-43BB-AE94-0CF38F6D43A5}">
      <formula1>ISTEXT(B24)</formula1>
    </dataValidation>
    <dataValidation type="custom" allowBlank="1" showInputMessage="1" showErrorMessage="1" errorTitle="Invalid Input" error="Please ener a numeric value greater than or equal to 0" sqref="B43" xr:uid="{F1EBCDC6-618A-40D5-A388-664834428FE0}">
      <formula1>AND(ISNUMBER(B43),B43&gt;=0)</formula1>
    </dataValidation>
    <dataValidation type="custom" allowBlank="1" showInputMessage="1" showErrorMessage="1" errorTitle="Invalid Input" error="Please enter a numeric value greater than or equal to 0" sqref="B42 B44" xr:uid="{E0BF04CB-4966-405A-952D-F5CCAC3E1B1C}">
      <formula1>AND(ISNUMBER(B42),B42&gt;=0)</formula1>
    </dataValidation>
  </dataValidations>
  <hyperlinks>
    <hyperlink ref="A7" r:id="rId1" xr:uid="{8FF4C382-012D-4E84-8FBF-E57CAA0698FE}"/>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errorTitle="Invalid Input" error="Please select an option from the drop-down list" xr:uid="{2F293E53-6037-46DA-9CE5-BDBBCFB31A21}">
          <x14:formula1>
            <xm:f>'LA Allocations'!$A$2:$A$154</xm:f>
          </x14:formula1>
          <xm:sqref>B18</xm:sqref>
        </x14:dataValidation>
        <x14:dataValidation type="list" allowBlank="1" showInputMessage="1" showErrorMessage="1" errorTitle="Invalid Input" error="Please select an option from the drop-down list" xr:uid="{614F6FD7-A40B-40DC-801B-19A785143B27}">
          <x14:formula1>
            <xm:f>'LA Allocations'!$A$167:$A$168</xm:f>
          </x14:formula1>
          <xm:sqref>B30</xm:sqref>
        </x14:dataValidation>
        <x14:dataValidation type="list" allowBlank="1" showInputMessage="1" showErrorMessage="1" errorTitle="Invalid Input" error="Please select an option from the drop-down list" xr:uid="{84EC3F7C-42D9-4F15-85AC-8E819C0961DF}">
          <x14:formula1>
            <xm:f>'LA Allocations'!$A$171:$A$172</xm:f>
          </x14:formula1>
          <xm:sqref>B35:B37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88ABF-5C67-4438-93B4-C7C29AEF52C9}">
  <sheetPr>
    <tabColor theme="7"/>
  </sheetPr>
  <dimension ref="A1:BP26"/>
  <sheetViews>
    <sheetView topLeftCell="A23" workbookViewId="0">
      <selection activeCell="A19" sqref="A19"/>
    </sheetView>
  </sheetViews>
  <sheetFormatPr defaultRowHeight="14.5" x14ac:dyDescent="0.35"/>
  <cols>
    <col min="1" max="1" width="120.7265625" style="1" customWidth="1"/>
    <col min="2" max="68" width="9.1796875" style="1"/>
  </cols>
  <sheetData>
    <row r="1" spans="1:16" s="2" customFormat="1" ht="15.5" x14ac:dyDescent="0.35">
      <c r="A1" s="3" t="s">
        <v>0</v>
      </c>
    </row>
    <row r="2" spans="1:16" x14ac:dyDescent="0.35">
      <c r="B2" s="28"/>
      <c r="C2" s="28"/>
      <c r="D2" s="28"/>
      <c r="E2" s="28"/>
      <c r="F2" s="28"/>
      <c r="G2" s="28"/>
      <c r="H2" s="28"/>
      <c r="I2" s="28"/>
      <c r="J2" s="28"/>
      <c r="K2" s="28"/>
      <c r="L2" s="28"/>
      <c r="M2" s="28"/>
      <c r="N2" s="28"/>
      <c r="O2" s="28"/>
      <c r="P2" s="28"/>
    </row>
    <row r="3" spans="1:16" ht="15.5" x14ac:dyDescent="0.35">
      <c r="A3" s="4" t="s">
        <v>54</v>
      </c>
      <c r="B3" s="28"/>
      <c r="C3" s="28"/>
      <c r="D3" s="28"/>
      <c r="E3" s="28"/>
      <c r="F3" s="28"/>
      <c r="G3" s="28"/>
      <c r="H3" s="28"/>
      <c r="I3" s="28"/>
      <c r="J3" s="28"/>
      <c r="K3" s="28"/>
      <c r="L3" s="28"/>
      <c r="M3" s="28"/>
      <c r="N3" s="28"/>
      <c r="O3" s="28"/>
      <c r="P3" s="28"/>
    </row>
    <row r="4" spans="1:16" ht="31.5" customHeight="1" x14ac:dyDescent="0.35">
      <c r="A4" s="42" t="s">
        <v>55</v>
      </c>
      <c r="B4" s="28"/>
      <c r="C4" s="28"/>
      <c r="D4" s="28"/>
      <c r="E4" s="28"/>
      <c r="F4" s="28"/>
      <c r="G4" s="28"/>
      <c r="H4" s="28"/>
      <c r="I4" s="28"/>
      <c r="J4" s="28"/>
      <c r="K4" s="28"/>
      <c r="L4" s="28"/>
      <c r="M4" s="28"/>
      <c r="N4" s="28"/>
      <c r="O4" s="28"/>
      <c r="P4" s="28"/>
    </row>
    <row r="5" spans="1:16" x14ac:dyDescent="0.35">
      <c r="A5" s="44"/>
      <c r="B5" s="28"/>
      <c r="C5" s="28"/>
      <c r="D5" s="28"/>
      <c r="E5" s="28"/>
      <c r="F5" s="28"/>
      <c r="G5" s="28"/>
      <c r="H5" s="28"/>
      <c r="I5" s="28"/>
      <c r="J5" s="28"/>
      <c r="K5" s="28"/>
      <c r="L5" s="28"/>
      <c r="M5" s="28"/>
      <c r="N5" s="28"/>
      <c r="O5" s="28"/>
      <c r="P5" s="28"/>
    </row>
    <row r="6" spans="1:16" ht="15.5" x14ac:dyDescent="0.35">
      <c r="A6" s="43" t="s">
        <v>56</v>
      </c>
      <c r="B6" s="28"/>
      <c r="C6" s="28"/>
      <c r="D6" s="28"/>
      <c r="E6" s="28"/>
      <c r="F6" s="28"/>
      <c r="G6" s="28"/>
      <c r="H6" s="28"/>
      <c r="I6" s="28"/>
      <c r="J6" s="28"/>
      <c r="K6" s="28"/>
      <c r="L6" s="28"/>
      <c r="M6" s="28"/>
      <c r="N6" s="28"/>
      <c r="O6" s="28"/>
      <c r="P6" s="28"/>
    </row>
    <row r="7" spans="1:16" x14ac:dyDescent="0.35">
      <c r="A7" s="44"/>
      <c r="B7" s="28"/>
      <c r="C7" s="28"/>
      <c r="D7" s="28"/>
      <c r="E7" s="28"/>
      <c r="F7" s="28"/>
      <c r="G7" s="28"/>
      <c r="H7" s="28"/>
      <c r="I7" s="28"/>
      <c r="J7" s="28"/>
      <c r="K7" s="28"/>
      <c r="L7" s="28"/>
      <c r="M7" s="28"/>
      <c r="N7" s="28"/>
      <c r="O7" s="28"/>
      <c r="P7" s="28"/>
    </row>
    <row r="8" spans="1:16" ht="31" x14ac:dyDescent="0.35">
      <c r="A8" s="43" t="s">
        <v>57</v>
      </c>
      <c r="B8" s="28"/>
      <c r="C8" s="28"/>
      <c r="D8" s="28"/>
      <c r="E8" s="28"/>
      <c r="F8" s="28"/>
      <c r="G8" s="28"/>
      <c r="H8" s="28"/>
      <c r="I8" s="28"/>
      <c r="J8" s="28"/>
      <c r="K8" s="28"/>
      <c r="L8" s="28"/>
      <c r="M8" s="28"/>
      <c r="N8" s="28"/>
      <c r="O8" s="28"/>
      <c r="P8" s="28"/>
    </row>
    <row r="9" spans="1:16" x14ac:dyDescent="0.35">
      <c r="A9" s="44"/>
      <c r="B9" s="28"/>
      <c r="C9" s="28"/>
      <c r="D9" s="28"/>
      <c r="E9" s="28"/>
      <c r="F9" s="28"/>
      <c r="G9" s="28"/>
      <c r="H9" s="28"/>
      <c r="I9" s="28"/>
      <c r="J9" s="28"/>
      <c r="K9" s="28"/>
      <c r="L9" s="28"/>
      <c r="M9" s="28"/>
      <c r="N9" s="28"/>
      <c r="O9" s="28"/>
      <c r="P9" s="28"/>
    </row>
    <row r="10" spans="1:16" ht="31" x14ac:dyDescent="0.35">
      <c r="A10" s="43" t="s">
        <v>58</v>
      </c>
      <c r="B10" s="28"/>
      <c r="C10" s="28"/>
      <c r="D10" s="28"/>
      <c r="E10" s="28"/>
      <c r="F10" s="28"/>
      <c r="G10" s="28"/>
      <c r="H10" s="28"/>
      <c r="I10" s="28"/>
      <c r="J10" s="28"/>
      <c r="K10" s="28"/>
      <c r="L10" s="28"/>
      <c r="M10" s="28"/>
      <c r="N10" s="28"/>
      <c r="O10" s="28"/>
      <c r="P10" s="28"/>
    </row>
    <row r="11" spans="1:16" x14ac:dyDescent="0.35">
      <c r="A11" s="5"/>
      <c r="B11" s="28"/>
      <c r="C11" s="28"/>
      <c r="D11" s="28"/>
      <c r="E11" s="28"/>
      <c r="F11" s="28"/>
      <c r="G11" s="28"/>
      <c r="H11" s="28"/>
      <c r="I11" s="28"/>
      <c r="J11" s="28"/>
      <c r="K11" s="28"/>
      <c r="L11" s="28"/>
      <c r="M11" s="28"/>
      <c r="N11" s="28"/>
      <c r="O11" s="28"/>
      <c r="P11" s="28"/>
    </row>
    <row r="12" spans="1:16" ht="15.5" x14ac:dyDescent="0.35">
      <c r="A12" s="18" t="s">
        <v>59</v>
      </c>
      <c r="B12" s="28"/>
      <c r="C12" s="28"/>
      <c r="D12" s="28"/>
      <c r="E12" s="28"/>
      <c r="F12" s="28"/>
      <c r="G12" s="28"/>
      <c r="H12" s="28"/>
      <c r="I12" s="28"/>
      <c r="J12" s="28"/>
      <c r="K12" s="28"/>
      <c r="L12" s="28"/>
      <c r="M12" s="28"/>
      <c r="N12" s="28"/>
      <c r="O12" s="28"/>
      <c r="P12" s="28"/>
    </row>
    <row r="13" spans="1:16" ht="15.5" x14ac:dyDescent="0.35">
      <c r="A13" s="29" t="s">
        <v>60</v>
      </c>
      <c r="B13" s="28"/>
      <c r="C13" s="28"/>
      <c r="D13" s="28"/>
      <c r="E13" s="28"/>
      <c r="F13" s="28"/>
      <c r="G13" s="28"/>
      <c r="H13" s="28"/>
      <c r="I13" s="28"/>
      <c r="J13" s="28"/>
      <c r="K13" s="28"/>
      <c r="L13" s="28"/>
      <c r="M13" s="28"/>
      <c r="N13" s="28"/>
      <c r="O13" s="28"/>
      <c r="P13" s="28"/>
    </row>
    <row r="14" spans="1:16" x14ac:dyDescent="0.35">
      <c r="A14" s="5"/>
      <c r="B14" s="28"/>
      <c r="C14" s="28"/>
      <c r="D14" s="28"/>
      <c r="E14" s="28"/>
      <c r="F14" s="28"/>
      <c r="G14" s="28"/>
      <c r="H14" s="28"/>
      <c r="I14" s="28"/>
      <c r="J14" s="28"/>
      <c r="K14" s="28"/>
      <c r="L14" s="28"/>
      <c r="M14" s="28"/>
      <c r="N14" s="28"/>
      <c r="O14" s="28"/>
      <c r="P14" s="28"/>
    </row>
    <row r="15" spans="1:16" x14ac:dyDescent="0.35">
      <c r="A15" s="19"/>
      <c r="B15" s="28"/>
      <c r="C15" s="28"/>
      <c r="D15" s="28"/>
      <c r="E15" s="28"/>
      <c r="F15" s="28"/>
      <c r="G15" s="28"/>
      <c r="H15" s="28"/>
      <c r="I15" s="28"/>
      <c r="J15" s="28"/>
      <c r="K15" s="28"/>
      <c r="L15" s="28"/>
      <c r="M15" s="28"/>
      <c r="N15" s="28"/>
      <c r="O15" s="28"/>
      <c r="P15" s="28"/>
    </row>
    <row r="16" spans="1:16" x14ac:dyDescent="0.35">
      <c r="A16" s="28"/>
      <c r="B16" s="28"/>
      <c r="C16" s="28"/>
      <c r="D16" s="28"/>
      <c r="E16" s="28"/>
      <c r="F16" s="28"/>
      <c r="G16" s="28"/>
      <c r="H16" s="28"/>
      <c r="I16" s="28"/>
      <c r="J16" s="28"/>
      <c r="K16" s="28"/>
      <c r="L16" s="28"/>
      <c r="M16" s="28"/>
      <c r="N16" s="28"/>
      <c r="O16" s="28"/>
      <c r="P16" s="28"/>
    </row>
    <row r="17" spans="1:16" x14ac:dyDescent="0.35">
      <c r="A17" s="28"/>
      <c r="B17" s="28"/>
      <c r="C17" s="28"/>
      <c r="D17" s="28"/>
      <c r="E17" s="28"/>
      <c r="F17" s="28"/>
      <c r="G17" s="28"/>
      <c r="H17" s="28"/>
      <c r="I17" s="28"/>
      <c r="J17" s="28"/>
      <c r="K17" s="28"/>
      <c r="L17" s="28"/>
      <c r="M17" s="28"/>
      <c r="N17" s="28"/>
      <c r="O17" s="28"/>
      <c r="P17" s="28"/>
    </row>
    <row r="18" spans="1:16" ht="15.5" x14ac:dyDescent="0.35">
      <c r="A18" s="4" t="s">
        <v>61</v>
      </c>
    </row>
    <row r="19" spans="1:16" ht="360.75" customHeight="1" x14ac:dyDescent="0.35">
      <c r="A19" s="21" t="s">
        <v>62</v>
      </c>
    </row>
    <row r="22" spans="1:16" ht="15.5" x14ac:dyDescent="0.35">
      <c r="A22" s="4" t="s">
        <v>63</v>
      </c>
    </row>
    <row r="23" spans="1:16" ht="360" customHeight="1" x14ac:dyDescent="0.35">
      <c r="A23" s="21" t="s">
        <v>64</v>
      </c>
    </row>
    <row r="26" spans="1:16" x14ac:dyDescent="0.35">
      <c r="A26" s="28"/>
    </row>
  </sheetData>
  <sheetProtection algorithmName="SHA-512" hashValue="xxAwjc6gLrS40RrUhLw/ZAN0ZI2NQ4R1SNzMtgu5GKt/4Bzt9SAqyHkV4VoQI6qimgeIFbyt2ZDGd76mTFA/XQ==" saltValue="d1aMAIc1oVi0+C13mROGPA==" spinCount="100000" sheet="1" objects="1" scenarios="1" selectLockedCells="1"/>
  <dataValidations count="1">
    <dataValidation type="textLength" errorStyle="warning" operator="lessThanOrEqual" allowBlank="1" showInputMessage="1" showErrorMessage="1" error="Maximum character limit reached. Please do not exceed 500 words" sqref="A19 A23" xr:uid="{4D8742CF-5AEE-4F88-A95D-6A85E07CF0E6}">
      <formula1>2500</formula1>
    </dataValidation>
  </dataValidations>
  <hyperlinks>
    <hyperlink ref="A13" r:id="rId1" xr:uid="{F596E504-E990-436C-AB2E-EF2AC833EB9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0E83B-18AE-4BCE-BAB4-CF4E240D2BD0}">
  <sheetPr>
    <tabColor theme="0" tint="-4.9989318521683403E-2"/>
  </sheetPr>
  <dimension ref="A1:C172"/>
  <sheetViews>
    <sheetView topLeftCell="A122" workbookViewId="0">
      <selection activeCell="B156" sqref="B156"/>
    </sheetView>
  </sheetViews>
  <sheetFormatPr defaultRowHeight="14.5" x14ac:dyDescent="0.35"/>
  <cols>
    <col min="1" max="1" width="27.26953125" customWidth="1"/>
    <col min="2" max="2" width="21.81640625" customWidth="1"/>
    <col min="3" max="3" width="9.81640625" bestFit="1" customWidth="1"/>
  </cols>
  <sheetData>
    <row r="1" spans="1:3" x14ac:dyDescent="0.35">
      <c r="A1" t="s">
        <v>65</v>
      </c>
      <c r="B1" t="s">
        <v>66</v>
      </c>
      <c r="C1" t="s">
        <v>67</v>
      </c>
    </row>
    <row r="2" spans="1:3" x14ac:dyDescent="0.35">
      <c r="A2" t="s">
        <v>68</v>
      </c>
      <c r="B2" s="20">
        <v>1388614</v>
      </c>
      <c r="C2" t="s">
        <v>69</v>
      </c>
    </row>
    <row r="3" spans="1:3" x14ac:dyDescent="0.35">
      <c r="A3" t="s">
        <v>70</v>
      </c>
      <c r="B3" s="20">
        <v>2201389</v>
      </c>
      <c r="C3" t="s">
        <v>71</v>
      </c>
    </row>
    <row r="4" spans="1:3" x14ac:dyDescent="0.35">
      <c r="A4" t="s">
        <v>72</v>
      </c>
      <c r="B4" s="20">
        <v>1883401</v>
      </c>
      <c r="C4" t="s">
        <v>73</v>
      </c>
    </row>
    <row r="5" spans="1:3" x14ac:dyDescent="0.35">
      <c r="A5" t="s">
        <v>74</v>
      </c>
      <c r="B5" s="20">
        <v>1109832</v>
      </c>
      <c r="C5" t="s">
        <v>75</v>
      </c>
    </row>
    <row r="6" spans="1:3" x14ac:dyDescent="0.35">
      <c r="A6" t="s">
        <v>76</v>
      </c>
      <c r="B6" s="20">
        <v>944152</v>
      </c>
      <c r="C6" t="s">
        <v>77</v>
      </c>
    </row>
    <row r="7" spans="1:3" x14ac:dyDescent="0.35">
      <c r="A7" t="s">
        <v>78</v>
      </c>
      <c r="B7" s="20">
        <v>1411903</v>
      </c>
      <c r="C7" t="s">
        <v>79</v>
      </c>
    </row>
    <row r="8" spans="1:3" x14ac:dyDescent="0.35">
      <c r="A8" t="s">
        <v>80</v>
      </c>
      <c r="B8" s="20">
        <v>8517116</v>
      </c>
      <c r="C8" t="s">
        <v>81</v>
      </c>
    </row>
    <row r="9" spans="1:3" x14ac:dyDescent="0.35">
      <c r="A9" t="s">
        <v>82</v>
      </c>
      <c r="B9" s="20">
        <v>1162550</v>
      </c>
      <c r="C9" t="s">
        <v>83</v>
      </c>
    </row>
    <row r="10" spans="1:3" x14ac:dyDescent="0.35">
      <c r="A10" t="s">
        <v>84</v>
      </c>
      <c r="B10" s="20">
        <v>1374354</v>
      </c>
      <c r="C10" t="s">
        <v>85</v>
      </c>
    </row>
    <row r="11" spans="1:3" x14ac:dyDescent="0.35">
      <c r="A11" t="s">
        <v>86</v>
      </c>
      <c r="B11" s="20">
        <v>2114114</v>
      </c>
      <c r="C11" t="s">
        <v>87</v>
      </c>
    </row>
    <row r="12" spans="1:3" x14ac:dyDescent="0.35">
      <c r="A12" t="s">
        <v>88</v>
      </c>
      <c r="B12" s="20">
        <v>2661297</v>
      </c>
      <c r="C12" t="s">
        <v>89</v>
      </c>
    </row>
    <row r="13" spans="1:3" x14ac:dyDescent="0.35">
      <c r="A13" t="s">
        <v>90</v>
      </c>
      <c r="B13" s="20">
        <v>550292</v>
      </c>
      <c r="C13" t="s">
        <v>91</v>
      </c>
    </row>
    <row r="14" spans="1:3" x14ac:dyDescent="0.35">
      <c r="A14" t="s">
        <v>92</v>
      </c>
      <c r="B14" s="20">
        <v>3493673</v>
      </c>
      <c r="C14" t="s">
        <v>93</v>
      </c>
    </row>
    <row r="15" spans="1:3" x14ac:dyDescent="0.35">
      <c r="A15" t="s">
        <v>94</v>
      </c>
      <c r="B15" s="20">
        <v>2042535</v>
      </c>
      <c r="C15" t="s">
        <v>95</v>
      </c>
    </row>
    <row r="16" spans="1:3" x14ac:dyDescent="0.35">
      <c r="A16" t="s">
        <v>96</v>
      </c>
      <c r="B16" s="20">
        <v>1868587</v>
      </c>
      <c r="C16" t="s">
        <v>97</v>
      </c>
    </row>
    <row r="17" spans="1:3" x14ac:dyDescent="0.35">
      <c r="A17" t="s">
        <v>98</v>
      </c>
      <c r="B17" s="20">
        <v>3084806</v>
      </c>
      <c r="C17" t="s">
        <v>99</v>
      </c>
    </row>
    <row r="18" spans="1:3" x14ac:dyDescent="0.35">
      <c r="A18" t="s">
        <v>100</v>
      </c>
      <c r="B18" s="20">
        <v>1810484</v>
      </c>
      <c r="C18" t="s">
        <v>101</v>
      </c>
    </row>
    <row r="19" spans="1:3" x14ac:dyDescent="0.35">
      <c r="A19" t="s">
        <v>102</v>
      </c>
      <c r="B19" s="20">
        <v>2541797</v>
      </c>
      <c r="C19" t="s">
        <v>103</v>
      </c>
    </row>
    <row r="20" spans="1:3" x14ac:dyDescent="0.35">
      <c r="A20" t="s">
        <v>104</v>
      </c>
      <c r="B20" s="20">
        <v>1242081</v>
      </c>
      <c r="C20" t="s">
        <v>105</v>
      </c>
    </row>
    <row r="21" spans="1:3" x14ac:dyDescent="0.35">
      <c r="A21" t="s">
        <v>106</v>
      </c>
      <c r="B21" s="20">
        <v>1400105</v>
      </c>
      <c r="C21" t="s">
        <v>107</v>
      </c>
    </row>
    <row r="22" spans="1:3" x14ac:dyDescent="0.35">
      <c r="A22" t="s">
        <v>108</v>
      </c>
      <c r="B22" s="20">
        <v>3534503</v>
      </c>
      <c r="C22" t="s">
        <v>109</v>
      </c>
    </row>
    <row r="23" spans="1:3" x14ac:dyDescent="0.35">
      <c r="A23" t="s">
        <v>110</v>
      </c>
      <c r="B23" s="20">
        <v>1955430</v>
      </c>
      <c r="C23" t="s">
        <v>111</v>
      </c>
    </row>
    <row r="24" spans="1:3" x14ac:dyDescent="0.35">
      <c r="A24" t="s">
        <v>112</v>
      </c>
      <c r="B24" s="20">
        <v>1316999</v>
      </c>
      <c r="C24" t="s">
        <v>113</v>
      </c>
    </row>
    <row r="25" spans="1:3" x14ac:dyDescent="0.35">
      <c r="A25" t="s">
        <v>114</v>
      </c>
      <c r="B25" s="20">
        <v>2206178</v>
      </c>
      <c r="C25" t="s">
        <v>115</v>
      </c>
    </row>
    <row r="26" spans="1:3" x14ac:dyDescent="0.35">
      <c r="A26" t="s">
        <v>116</v>
      </c>
      <c r="B26" s="20">
        <v>2231395</v>
      </c>
      <c r="C26" t="s">
        <v>117</v>
      </c>
    </row>
    <row r="27" spans="1:3" x14ac:dyDescent="0.35">
      <c r="A27" t="s">
        <v>118</v>
      </c>
      <c r="B27" s="20">
        <v>74202</v>
      </c>
      <c r="C27" t="s">
        <v>119</v>
      </c>
    </row>
    <row r="28" spans="1:3" x14ac:dyDescent="0.35">
      <c r="A28" t="s">
        <v>120</v>
      </c>
      <c r="B28" s="20">
        <v>4248271</v>
      </c>
      <c r="C28" t="s">
        <v>121</v>
      </c>
    </row>
    <row r="29" spans="1:3" x14ac:dyDescent="0.35">
      <c r="A29" t="s">
        <v>122</v>
      </c>
      <c r="B29" s="20">
        <v>4292363</v>
      </c>
      <c r="C29" t="s">
        <v>123</v>
      </c>
    </row>
    <row r="30" spans="1:3" x14ac:dyDescent="0.35">
      <c r="A30" t="s">
        <v>124</v>
      </c>
      <c r="B30" s="20">
        <v>2358907</v>
      </c>
      <c r="C30" t="s">
        <v>125</v>
      </c>
    </row>
    <row r="31" spans="1:3" x14ac:dyDescent="0.35">
      <c r="A31" t="s">
        <v>126</v>
      </c>
      <c r="B31" s="20">
        <v>2131203</v>
      </c>
      <c r="C31" t="s">
        <v>127</v>
      </c>
    </row>
    <row r="32" spans="1:3" x14ac:dyDescent="0.35">
      <c r="A32" t="s">
        <v>128</v>
      </c>
      <c r="B32" s="20">
        <v>2073329</v>
      </c>
      <c r="C32" t="s">
        <v>129</v>
      </c>
    </row>
    <row r="33" spans="1:3" x14ac:dyDescent="0.35">
      <c r="A33" t="s">
        <v>130</v>
      </c>
      <c r="B33" s="20">
        <v>762199</v>
      </c>
      <c r="C33" t="s">
        <v>131</v>
      </c>
    </row>
    <row r="34" spans="1:3" x14ac:dyDescent="0.35">
      <c r="A34" t="s">
        <v>132</v>
      </c>
      <c r="B34" s="20">
        <v>1746782</v>
      </c>
      <c r="C34" t="s">
        <v>133</v>
      </c>
    </row>
    <row r="35" spans="1:3" x14ac:dyDescent="0.35">
      <c r="A35" t="s">
        <v>134</v>
      </c>
      <c r="B35" s="20">
        <v>5516528</v>
      </c>
      <c r="C35" t="s">
        <v>135</v>
      </c>
    </row>
    <row r="36" spans="1:3" x14ac:dyDescent="0.35">
      <c r="A36" t="s">
        <v>136</v>
      </c>
      <c r="B36" s="20">
        <v>5437789</v>
      </c>
      <c r="C36" t="s">
        <v>137</v>
      </c>
    </row>
    <row r="37" spans="1:3" x14ac:dyDescent="0.35">
      <c r="A37" t="s">
        <v>138</v>
      </c>
      <c r="B37" s="20">
        <v>2296275</v>
      </c>
      <c r="C37" t="s">
        <v>139</v>
      </c>
    </row>
    <row r="38" spans="1:3" x14ac:dyDescent="0.35">
      <c r="A38" t="s">
        <v>140</v>
      </c>
      <c r="B38" s="20">
        <v>2595690</v>
      </c>
      <c r="C38" t="s">
        <v>141</v>
      </c>
    </row>
    <row r="39" spans="1:3" x14ac:dyDescent="0.35">
      <c r="A39" t="s">
        <v>142</v>
      </c>
      <c r="B39" s="20">
        <v>2374965</v>
      </c>
      <c r="C39" t="s">
        <v>143</v>
      </c>
    </row>
    <row r="40" spans="1:3" x14ac:dyDescent="0.35">
      <c r="A40" t="s">
        <v>144</v>
      </c>
      <c r="B40" s="20">
        <v>2155885</v>
      </c>
      <c r="C40" t="s">
        <v>145</v>
      </c>
    </row>
    <row r="41" spans="1:3" x14ac:dyDescent="0.35">
      <c r="A41" t="s">
        <v>146</v>
      </c>
      <c r="B41" s="20">
        <v>2199077</v>
      </c>
      <c r="C41" t="s">
        <v>147</v>
      </c>
    </row>
    <row r="42" spans="1:3" x14ac:dyDescent="0.35">
      <c r="A42" t="s">
        <v>148</v>
      </c>
      <c r="B42" s="20">
        <v>3932344</v>
      </c>
      <c r="C42" t="s">
        <v>149</v>
      </c>
    </row>
    <row r="43" spans="1:3" x14ac:dyDescent="0.35">
      <c r="A43" t="s">
        <v>150</v>
      </c>
      <c r="B43" s="20">
        <v>1975008</v>
      </c>
      <c r="C43" t="s">
        <v>151</v>
      </c>
    </row>
    <row r="44" spans="1:3" x14ac:dyDescent="0.35">
      <c r="A44" t="s">
        <v>152</v>
      </c>
      <c r="B44" s="20">
        <v>9002564</v>
      </c>
      <c r="C44" t="s">
        <v>153</v>
      </c>
    </row>
    <row r="45" spans="1:3" x14ac:dyDescent="0.35">
      <c r="A45" t="s">
        <v>154</v>
      </c>
      <c r="B45" s="20">
        <v>1723537</v>
      </c>
      <c r="C45" t="s">
        <v>155</v>
      </c>
    </row>
    <row r="46" spans="1:3" x14ac:dyDescent="0.35">
      <c r="A46" t="s">
        <v>156</v>
      </c>
      <c r="B46" s="20">
        <v>3847684</v>
      </c>
      <c r="C46" t="s">
        <v>157</v>
      </c>
    </row>
    <row r="47" spans="1:3" x14ac:dyDescent="0.35">
      <c r="A47" t="s">
        <v>158</v>
      </c>
      <c r="B47" s="20">
        <v>2023129</v>
      </c>
      <c r="C47" t="s">
        <v>159</v>
      </c>
    </row>
    <row r="48" spans="1:3" x14ac:dyDescent="0.35">
      <c r="A48" t="s">
        <v>160</v>
      </c>
      <c r="B48" s="20">
        <v>2136776</v>
      </c>
      <c r="C48" t="s">
        <v>161</v>
      </c>
    </row>
    <row r="49" spans="1:3" x14ac:dyDescent="0.35">
      <c r="A49" t="s">
        <v>162</v>
      </c>
      <c r="B49" s="20">
        <v>972013</v>
      </c>
      <c r="C49" t="s">
        <v>163</v>
      </c>
    </row>
    <row r="50" spans="1:3" x14ac:dyDescent="0.35">
      <c r="A50" t="s">
        <v>164</v>
      </c>
      <c r="B50" s="20">
        <v>1396705</v>
      </c>
      <c r="C50" t="s">
        <v>165</v>
      </c>
    </row>
    <row r="51" spans="1:3" x14ac:dyDescent="0.35">
      <c r="A51" t="s">
        <v>166</v>
      </c>
      <c r="B51" s="20">
        <v>7230797</v>
      </c>
      <c r="C51" t="s">
        <v>167</v>
      </c>
    </row>
    <row r="52" spans="1:3" x14ac:dyDescent="0.35">
      <c r="A52" t="s">
        <v>168</v>
      </c>
      <c r="B52" s="20">
        <v>1746224</v>
      </c>
      <c r="C52" t="s">
        <v>169</v>
      </c>
    </row>
    <row r="53" spans="1:3" x14ac:dyDescent="0.35">
      <c r="A53" t="s">
        <v>170</v>
      </c>
      <c r="B53" s="20">
        <v>1474947</v>
      </c>
      <c r="C53" t="s">
        <v>171</v>
      </c>
    </row>
    <row r="54" spans="1:3" x14ac:dyDescent="0.35">
      <c r="A54" t="s">
        <v>172</v>
      </c>
      <c r="B54" s="20">
        <v>762125</v>
      </c>
      <c r="C54" t="s">
        <v>173</v>
      </c>
    </row>
    <row r="55" spans="1:3" x14ac:dyDescent="0.35">
      <c r="A55" t="s">
        <v>174</v>
      </c>
      <c r="B55" s="20">
        <v>1529476</v>
      </c>
      <c r="C55" t="s">
        <v>175</v>
      </c>
    </row>
    <row r="56" spans="1:3" x14ac:dyDescent="0.35">
      <c r="A56" t="s">
        <v>176</v>
      </c>
      <c r="B56" s="20">
        <v>1339266</v>
      </c>
      <c r="C56" t="s">
        <v>177</v>
      </c>
    </row>
    <row r="57" spans="1:3" x14ac:dyDescent="0.35">
      <c r="A57" t="s">
        <v>178</v>
      </c>
      <c r="B57" s="20">
        <v>6287756</v>
      </c>
      <c r="C57" t="s">
        <v>179</v>
      </c>
    </row>
    <row r="58" spans="1:3" x14ac:dyDescent="0.35">
      <c r="A58" t="s">
        <v>180</v>
      </c>
      <c r="B58" s="20">
        <v>1583351</v>
      </c>
      <c r="C58" t="s">
        <v>181</v>
      </c>
    </row>
    <row r="59" spans="1:3" x14ac:dyDescent="0.35">
      <c r="A59" t="s">
        <v>182</v>
      </c>
      <c r="B59" s="20">
        <v>1519832</v>
      </c>
      <c r="C59" t="s">
        <v>183</v>
      </c>
    </row>
    <row r="60" spans="1:3" x14ac:dyDescent="0.35">
      <c r="A60" t="s">
        <v>184</v>
      </c>
      <c r="B60" s="20">
        <v>1165590</v>
      </c>
      <c r="C60" t="s">
        <v>185</v>
      </c>
    </row>
    <row r="61" spans="1:3" x14ac:dyDescent="0.35">
      <c r="A61" t="s">
        <v>186</v>
      </c>
      <c r="B61" s="20">
        <v>19259</v>
      </c>
      <c r="C61" t="s">
        <v>187</v>
      </c>
    </row>
    <row r="62" spans="1:3" x14ac:dyDescent="0.35">
      <c r="A62" t="s">
        <v>188</v>
      </c>
      <c r="B62" s="20">
        <v>1955623</v>
      </c>
      <c r="C62" t="s">
        <v>189</v>
      </c>
    </row>
    <row r="63" spans="1:3" x14ac:dyDescent="0.35">
      <c r="A63" t="s">
        <v>190</v>
      </c>
      <c r="B63" s="20">
        <v>1318267</v>
      </c>
      <c r="C63" t="s">
        <v>191</v>
      </c>
    </row>
    <row r="64" spans="1:3" x14ac:dyDescent="0.35">
      <c r="A64" t="s">
        <v>192</v>
      </c>
      <c r="B64" s="20">
        <v>9375077</v>
      </c>
      <c r="C64" t="s">
        <v>193</v>
      </c>
    </row>
    <row r="65" spans="1:3" x14ac:dyDescent="0.35">
      <c r="A65" t="s">
        <v>194</v>
      </c>
      <c r="B65" s="20">
        <v>2209684</v>
      </c>
      <c r="C65" t="s">
        <v>195</v>
      </c>
    </row>
    <row r="66" spans="1:3" x14ac:dyDescent="0.35">
      <c r="A66" t="s">
        <v>196</v>
      </c>
      <c r="B66" s="20">
        <v>871710</v>
      </c>
      <c r="C66" t="s">
        <v>197</v>
      </c>
    </row>
    <row r="67" spans="1:3" x14ac:dyDescent="0.35">
      <c r="A67" t="s">
        <v>32</v>
      </c>
      <c r="B67" s="20">
        <v>2828570</v>
      </c>
      <c r="C67" t="s">
        <v>198</v>
      </c>
    </row>
    <row r="68" spans="1:3" x14ac:dyDescent="0.35">
      <c r="A68" t="s">
        <v>199</v>
      </c>
      <c r="B68" s="20">
        <v>1485939</v>
      </c>
      <c r="C68" t="s">
        <v>200</v>
      </c>
    </row>
    <row r="69" spans="1:3" x14ac:dyDescent="0.35">
      <c r="A69" t="s">
        <v>201</v>
      </c>
      <c r="B69" s="20">
        <v>2294810</v>
      </c>
      <c r="C69" t="s">
        <v>202</v>
      </c>
    </row>
    <row r="70" spans="1:3" x14ac:dyDescent="0.35">
      <c r="A70" t="s">
        <v>203</v>
      </c>
      <c r="B70" s="20">
        <v>8392189</v>
      </c>
      <c r="C70" t="s">
        <v>204</v>
      </c>
    </row>
    <row r="71" spans="1:3" x14ac:dyDescent="0.35">
      <c r="A71" t="s">
        <v>205</v>
      </c>
      <c r="B71" s="20">
        <v>5035068</v>
      </c>
      <c r="C71" t="s">
        <v>206</v>
      </c>
    </row>
    <row r="72" spans="1:3" x14ac:dyDescent="0.35">
      <c r="A72" t="s">
        <v>207</v>
      </c>
      <c r="B72" s="20">
        <v>2393394</v>
      </c>
      <c r="C72" t="s">
        <v>208</v>
      </c>
    </row>
    <row r="73" spans="1:3" x14ac:dyDescent="0.35">
      <c r="A73" t="s">
        <v>209</v>
      </c>
      <c r="B73" s="20">
        <v>3671668</v>
      </c>
      <c r="C73" t="s">
        <v>210</v>
      </c>
    </row>
    <row r="74" spans="1:3" x14ac:dyDescent="0.35">
      <c r="A74" t="s">
        <v>211</v>
      </c>
      <c r="B74" s="20">
        <v>2080321</v>
      </c>
      <c r="C74" t="s">
        <v>212</v>
      </c>
    </row>
    <row r="75" spans="1:3" x14ac:dyDescent="0.35">
      <c r="A75" t="s">
        <v>213</v>
      </c>
      <c r="B75" s="20">
        <v>5122090</v>
      </c>
      <c r="C75" t="s">
        <v>214</v>
      </c>
    </row>
    <row r="76" spans="1:3" x14ac:dyDescent="0.35">
      <c r="A76" t="s">
        <v>215</v>
      </c>
      <c r="B76" s="20">
        <v>4497268</v>
      </c>
      <c r="C76" t="s">
        <v>216</v>
      </c>
    </row>
    <row r="77" spans="1:3" x14ac:dyDescent="0.35">
      <c r="A77" t="s">
        <v>217</v>
      </c>
      <c r="B77" s="20">
        <v>1198606</v>
      </c>
      <c r="C77" t="s">
        <v>218</v>
      </c>
    </row>
    <row r="78" spans="1:3" x14ac:dyDescent="0.35">
      <c r="A78" t="s">
        <v>219</v>
      </c>
      <c r="B78" s="20">
        <v>4054617</v>
      </c>
      <c r="C78" t="s">
        <v>220</v>
      </c>
    </row>
    <row r="79" spans="1:3" x14ac:dyDescent="0.35">
      <c r="A79" t="s">
        <v>221</v>
      </c>
      <c r="B79" s="20">
        <v>1517596</v>
      </c>
      <c r="C79" t="s">
        <v>222</v>
      </c>
    </row>
    <row r="80" spans="1:3" x14ac:dyDescent="0.35">
      <c r="A80" t="s">
        <v>223</v>
      </c>
      <c r="B80" s="20">
        <v>1137446</v>
      </c>
      <c r="C80" t="s">
        <v>224</v>
      </c>
    </row>
    <row r="81" spans="1:3" x14ac:dyDescent="0.35">
      <c r="A81" t="s">
        <v>225</v>
      </c>
      <c r="B81" s="20">
        <v>1152696</v>
      </c>
      <c r="C81" t="s">
        <v>226</v>
      </c>
    </row>
    <row r="82" spans="1:3" x14ac:dyDescent="0.35">
      <c r="A82" t="s">
        <v>227</v>
      </c>
      <c r="B82" s="20">
        <v>1381035</v>
      </c>
      <c r="C82" t="s">
        <v>228</v>
      </c>
    </row>
    <row r="83" spans="1:3" x14ac:dyDescent="0.35">
      <c r="A83" t="s">
        <v>229</v>
      </c>
      <c r="B83" s="20">
        <v>2282513</v>
      </c>
      <c r="C83" t="s">
        <v>230</v>
      </c>
    </row>
    <row r="84" spans="1:3" x14ac:dyDescent="0.35">
      <c r="A84" t="s">
        <v>231</v>
      </c>
      <c r="B84" s="20">
        <v>2233211</v>
      </c>
      <c r="C84" t="s">
        <v>232</v>
      </c>
    </row>
    <row r="85" spans="1:3" x14ac:dyDescent="0.35">
      <c r="A85" t="s">
        <v>233</v>
      </c>
      <c r="B85" s="20">
        <v>6355073</v>
      </c>
      <c r="C85" t="s">
        <v>234</v>
      </c>
    </row>
    <row r="86" spans="1:3" x14ac:dyDescent="0.35">
      <c r="A86" t="s">
        <v>235</v>
      </c>
      <c r="B86" s="20">
        <v>1185809</v>
      </c>
      <c r="C86" t="s">
        <v>236</v>
      </c>
    </row>
    <row r="87" spans="1:3" x14ac:dyDescent="0.35">
      <c r="A87" t="s">
        <v>237</v>
      </c>
      <c r="B87" s="20">
        <v>1157231</v>
      </c>
      <c r="C87" t="s">
        <v>238</v>
      </c>
    </row>
    <row r="88" spans="1:3" x14ac:dyDescent="0.35">
      <c r="A88" t="s">
        <v>239</v>
      </c>
      <c r="B88" s="20">
        <v>1919433</v>
      </c>
      <c r="C88" t="s">
        <v>240</v>
      </c>
    </row>
    <row r="89" spans="1:3" x14ac:dyDescent="0.35">
      <c r="A89" t="s">
        <v>241</v>
      </c>
      <c r="B89" s="20">
        <v>1405167</v>
      </c>
      <c r="C89" t="s">
        <v>242</v>
      </c>
    </row>
    <row r="90" spans="1:3" x14ac:dyDescent="0.35">
      <c r="A90" t="s">
        <v>243</v>
      </c>
      <c r="B90" s="20">
        <v>1568096</v>
      </c>
      <c r="C90" t="s">
        <v>244</v>
      </c>
    </row>
    <row r="91" spans="1:3" x14ac:dyDescent="0.35">
      <c r="A91" t="s">
        <v>245</v>
      </c>
      <c r="B91" s="20">
        <v>3685893</v>
      </c>
      <c r="C91" t="s">
        <v>246</v>
      </c>
    </row>
    <row r="92" spans="1:3" x14ac:dyDescent="0.35">
      <c r="A92" t="s">
        <v>247</v>
      </c>
      <c r="B92" s="20">
        <v>2313875</v>
      </c>
      <c r="C92" t="s">
        <v>248</v>
      </c>
    </row>
    <row r="93" spans="1:3" x14ac:dyDescent="0.35">
      <c r="A93" t="s">
        <v>249</v>
      </c>
      <c r="B93" s="20">
        <v>2357334</v>
      </c>
      <c r="C93" t="s">
        <v>250</v>
      </c>
    </row>
    <row r="94" spans="1:3" x14ac:dyDescent="0.35">
      <c r="A94" t="s">
        <v>251</v>
      </c>
      <c r="B94" s="20">
        <v>5364086</v>
      </c>
      <c r="C94" t="s">
        <v>252</v>
      </c>
    </row>
    <row r="95" spans="1:3" x14ac:dyDescent="0.35">
      <c r="A95" t="s">
        <v>253</v>
      </c>
      <c r="B95" s="20">
        <v>1706914</v>
      </c>
      <c r="C95" t="s">
        <v>254</v>
      </c>
    </row>
    <row r="96" spans="1:3" x14ac:dyDescent="0.35">
      <c r="A96" t="s">
        <v>255</v>
      </c>
      <c r="B96" s="20">
        <v>3485073</v>
      </c>
      <c r="C96" t="s">
        <v>256</v>
      </c>
    </row>
    <row r="97" spans="1:3" x14ac:dyDescent="0.35">
      <c r="A97" t="s">
        <v>257</v>
      </c>
      <c r="B97" s="20">
        <v>1207026</v>
      </c>
      <c r="C97" t="s">
        <v>258</v>
      </c>
    </row>
    <row r="98" spans="1:3" x14ac:dyDescent="0.35">
      <c r="A98" t="s">
        <v>259</v>
      </c>
      <c r="B98" s="20">
        <v>1952909</v>
      </c>
      <c r="C98" t="s">
        <v>260</v>
      </c>
    </row>
    <row r="99" spans="1:3" x14ac:dyDescent="0.35">
      <c r="A99" t="s">
        <v>261</v>
      </c>
      <c r="B99" s="20">
        <v>1354176</v>
      </c>
      <c r="C99" t="s">
        <v>262</v>
      </c>
    </row>
    <row r="100" spans="1:3" x14ac:dyDescent="0.35">
      <c r="A100" t="s">
        <v>263</v>
      </c>
      <c r="B100" s="20">
        <v>866118</v>
      </c>
      <c r="C100" t="s">
        <v>264</v>
      </c>
    </row>
    <row r="101" spans="1:3" x14ac:dyDescent="0.35">
      <c r="A101" t="s">
        <v>265</v>
      </c>
      <c r="B101" s="20">
        <v>1697214</v>
      </c>
      <c r="C101" t="s">
        <v>266</v>
      </c>
    </row>
    <row r="102" spans="1:3" x14ac:dyDescent="0.35">
      <c r="A102" t="s">
        <v>267</v>
      </c>
      <c r="B102" s="20">
        <v>1095342</v>
      </c>
      <c r="C102" t="s">
        <v>268</v>
      </c>
    </row>
    <row r="103" spans="1:3" x14ac:dyDescent="0.35">
      <c r="A103" t="s">
        <v>269</v>
      </c>
      <c r="B103" s="20">
        <v>1005031</v>
      </c>
      <c r="C103" t="s">
        <v>270</v>
      </c>
    </row>
    <row r="104" spans="1:3" x14ac:dyDescent="0.35">
      <c r="A104" t="s">
        <v>271</v>
      </c>
      <c r="B104" s="20">
        <v>1685628</v>
      </c>
      <c r="C104" t="s">
        <v>272</v>
      </c>
    </row>
    <row r="105" spans="1:3" x14ac:dyDescent="0.35">
      <c r="A105" t="s">
        <v>273</v>
      </c>
      <c r="B105" s="20">
        <v>2045957</v>
      </c>
      <c r="C105" t="s">
        <v>274</v>
      </c>
    </row>
    <row r="106" spans="1:3" x14ac:dyDescent="0.35">
      <c r="A106" t="s">
        <v>275</v>
      </c>
      <c r="B106" s="20">
        <v>206408</v>
      </c>
      <c r="C106" t="s">
        <v>276</v>
      </c>
    </row>
    <row r="107" spans="1:3" x14ac:dyDescent="0.35">
      <c r="A107" t="s">
        <v>277</v>
      </c>
      <c r="B107" s="20">
        <v>2003953</v>
      </c>
      <c r="C107" t="s">
        <v>278</v>
      </c>
    </row>
    <row r="108" spans="1:3" x14ac:dyDescent="0.35">
      <c r="A108" t="s">
        <v>279</v>
      </c>
      <c r="B108" s="20">
        <v>2810390</v>
      </c>
      <c r="C108" t="s">
        <v>280</v>
      </c>
    </row>
    <row r="109" spans="1:3" x14ac:dyDescent="0.35">
      <c r="A109" t="s">
        <v>281</v>
      </c>
      <c r="B109" s="20">
        <v>2319096</v>
      </c>
      <c r="C109" t="s">
        <v>282</v>
      </c>
    </row>
    <row r="110" spans="1:3" x14ac:dyDescent="0.35">
      <c r="A110" t="s">
        <v>283</v>
      </c>
      <c r="B110" s="20">
        <v>4114255</v>
      </c>
      <c r="C110" t="s">
        <v>284</v>
      </c>
    </row>
    <row r="111" spans="1:3" x14ac:dyDescent="0.35">
      <c r="A111" t="s">
        <v>285</v>
      </c>
      <c r="B111" s="20">
        <v>2119773</v>
      </c>
      <c r="C111" t="s">
        <v>286</v>
      </c>
    </row>
    <row r="112" spans="1:3" x14ac:dyDescent="0.35">
      <c r="A112" t="s">
        <v>287</v>
      </c>
      <c r="B112" s="20">
        <v>783918</v>
      </c>
      <c r="C112" t="s">
        <v>288</v>
      </c>
    </row>
    <row r="113" spans="1:3" x14ac:dyDescent="0.35">
      <c r="A113" t="s">
        <v>289</v>
      </c>
      <c r="B113" s="20">
        <v>1323667</v>
      </c>
      <c r="C113" t="s">
        <v>290</v>
      </c>
    </row>
    <row r="114" spans="1:3" x14ac:dyDescent="0.35">
      <c r="A114" t="s">
        <v>291</v>
      </c>
      <c r="B114" s="20">
        <v>3798383</v>
      </c>
      <c r="C114" t="s">
        <v>292</v>
      </c>
    </row>
    <row r="115" spans="1:3" x14ac:dyDescent="0.35">
      <c r="A115" t="s">
        <v>293</v>
      </c>
      <c r="B115" s="20">
        <v>1422048</v>
      </c>
      <c r="C115" t="s">
        <v>294</v>
      </c>
    </row>
    <row r="116" spans="1:3" x14ac:dyDescent="0.35">
      <c r="A116" t="s">
        <v>295</v>
      </c>
      <c r="B116" s="20">
        <v>1391959</v>
      </c>
      <c r="C116" t="s">
        <v>296</v>
      </c>
    </row>
    <row r="117" spans="1:3" x14ac:dyDescent="0.35">
      <c r="A117" t="s">
        <v>297</v>
      </c>
      <c r="B117" s="20">
        <v>1687191</v>
      </c>
      <c r="C117" t="s">
        <v>298</v>
      </c>
    </row>
    <row r="118" spans="1:3" x14ac:dyDescent="0.35">
      <c r="A118" t="s">
        <v>299</v>
      </c>
      <c r="B118" s="20">
        <v>1253167</v>
      </c>
      <c r="C118" t="s">
        <v>300</v>
      </c>
    </row>
    <row r="119" spans="1:3" x14ac:dyDescent="0.35">
      <c r="A119" t="s">
        <v>301</v>
      </c>
      <c r="B119" s="20">
        <v>2388693</v>
      </c>
      <c r="C119" t="s">
        <v>302</v>
      </c>
    </row>
    <row r="120" spans="1:3" x14ac:dyDescent="0.35">
      <c r="A120" t="s">
        <v>303</v>
      </c>
      <c r="B120" s="20">
        <v>1464343</v>
      </c>
      <c r="C120" t="s">
        <v>304</v>
      </c>
    </row>
    <row r="121" spans="1:3" x14ac:dyDescent="0.35">
      <c r="A121" t="s">
        <v>305</v>
      </c>
      <c r="B121" s="20">
        <v>5386737</v>
      </c>
      <c r="C121" t="s">
        <v>306</v>
      </c>
    </row>
    <row r="122" spans="1:3" x14ac:dyDescent="0.35">
      <c r="A122" t="s">
        <v>307</v>
      </c>
      <c r="B122" s="20">
        <v>1951557</v>
      </c>
      <c r="C122" t="s">
        <v>308</v>
      </c>
    </row>
    <row r="123" spans="1:3" x14ac:dyDescent="0.35">
      <c r="A123" t="s">
        <v>309</v>
      </c>
      <c r="B123" s="20">
        <v>1285467</v>
      </c>
      <c r="C123" t="s">
        <v>310</v>
      </c>
    </row>
    <row r="124" spans="1:3" x14ac:dyDescent="0.35">
      <c r="A124" t="s">
        <v>311</v>
      </c>
      <c r="B124" s="20">
        <v>2025591</v>
      </c>
      <c r="C124" t="s">
        <v>312</v>
      </c>
    </row>
    <row r="125" spans="1:3" x14ac:dyDescent="0.35">
      <c r="A125" t="s">
        <v>313</v>
      </c>
      <c r="B125" s="20">
        <v>4960045</v>
      </c>
      <c r="C125" t="s">
        <v>314</v>
      </c>
    </row>
    <row r="126" spans="1:3" x14ac:dyDescent="0.35">
      <c r="A126" t="s">
        <v>315</v>
      </c>
      <c r="B126" s="20">
        <v>2384328</v>
      </c>
      <c r="C126" t="s">
        <v>316</v>
      </c>
    </row>
    <row r="127" spans="1:3" x14ac:dyDescent="0.35">
      <c r="A127" t="s">
        <v>317</v>
      </c>
      <c r="B127" s="20">
        <v>6075177</v>
      </c>
      <c r="C127" t="s">
        <v>318</v>
      </c>
    </row>
    <row r="128" spans="1:3" x14ac:dyDescent="0.35">
      <c r="A128" t="s">
        <v>319</v>
      </c>
      <c r="B128" s="20">
        <v>1121284</v>
      </c>
      <c r="C128" t="s">
        <v>320</v>
      </c>
    </row>
    <row r="129" spans="1:3" x14ac:dyDescent="0.35">
      <c r="A129" t="s">
        <v>321</v>
      </c>
      <c r="B129" s="20">
        <v>1169909</v>
      </c>
      <c r="C129" t="s">
        <v>322</v>
      </c>
    </row>
    <row r="130" spans="1:3" x14ac:dyDescent="0.35">
      <c r="A130" t="s">
        <v>323</v>
      </c>
      <c r="B130" s="20">
        <v>1755097</v>
      </c>
      <c r="C130" t="s">
        <v>324</v>
      </c>
    </row>
    <row r="131" spans="1:3" x14ac:dyDescent="0.35">
      <c r="A131" t="s">
        <v>325</v>
      </c>
      <c r="B131" s="20">
        <v>1177567</v>
      </c>
      <c r="C131" t="s">
        <v>326</v>
      </c>
    </row>
    <row r="132" spans="1:3" x14ac:dyDescent="0.35">
      <c r="A132" t="s">
        <v>327</v>
      </c>
      <c r="B132" s="20">
        <v>994936</v>
      </c>
      <c r="C132" t="s">
        <v>328</v>
      </c>
    </row>
    <row r="133" spans="1:3" x14ac:dyDescent="0.35">
      <c r="A133" t="s">
        <v>329</v>
      </c>
      <c r="B133" s="20">
        <v>1260132</v>
      </c>
      <c r="C133" t="s">
        <v>330</v>
      </c>
    </row>
    <row r="134" spans="1:3" x14ac:dyDescent="0.35">
      <c r="A134" t="s">
        <v>331</v>
      </c>
      <c r="B134" s="20">
        <v>2227967</v>
      </c>
      <c r="C134" t="s">
        <v>332</v>
      </c>
    </row>
    <row r="135" spans="1:3" x14ac:dyDescent="0.35">
      <c r="A135" t="s">
        <v>333</v>
      </c>
      <c r="B135" s="20">
        <v>1438259</v>
      </c>
      <c r="C135" t="s">
        <v>334</v>
      </c>
    </row>
    <row r="136" spans="1:3" x14ac:dyDescent="0.35">
      <c r="A136" t="s">
        <v>335</v>
      </c>
      <c r="B136" s="20">
        <v>2507665</v>
      </c>
      <c r="C136" t="s">
        <v>336</v>
      </c>
    </row>
    <row r="137" spans="1:3" x14ac:dyDescent="0.35">
      <c r="A137" t="s">
        <v>337</v>
      </c>
      <c r="B137" s="20">
        <v>2177567</v>
      </c>
      <c r="C137" t="s">
        <v>338</v>
      </c>
    </row>
    <row r="138" spans="1:3" x14ac:dyDescent="0.35">
      <c r="A138" t="s">
        <v>339</v>
      </c>
      <c r="B138" s="20">
        <v>1655719</v>
      </c>
      <c r="C138" t="s">
        <v>340</v>
      </c>
    </row>
    <row r="139" spans="1:3" x14ac:dyDescent="0.35">
      <c r="A139" t="s">
        <v>341</v>
      </c>
      <c r="B139" s="20">
        <v>1973214</v>
      </c>
      <c r="C139" t="s">
        <v>342</v>
      </c>
    </row>
    <row r="140" spans="1:3" x14ac:dyDescent="0.35">
      <c r="A140" t="s">
        <v>343</v>
      </c>
      <c r="B140" s="20">
        <v>1252767</v>
      </c>
      <c r="C140" t="s">
        <v>344</v>
      </c>
    </row>
    <row r="141" spans="1:3" x14ac:dyDescent="0.35">
      <c r="A141" t="s">
        <v>345</v>
      </c>
      <c r="B141" s="20">
        <v>3398430</v>
      </c>
      <c r="C141" t="s">
        <v>346</v>
      </c>
    </row>
    <row r="142" spans="1:3" x14ac:dyDescent="0.35">
      <c r="A142" t="s">
        <v>347</v>
      </c>
      <c r="B142" s="20">
        <v>761782</v>
      </c>
      <c r="C142" t="s">
        <v>348</v>
      </c>
    </row>
    <row r="143" spans="1:3" x14ac:dyDescent="0.35">
      <c r="A143" t="s">
        <v>349</v>
      </c>
      <c r="B143" s="20">
        <v>2212835</v>
      </c>
      <c r="C143" t="s">
        <v>350</v>
      </c>
    </row>
    <row r="144" spans="1:3" x14ac:dyDescent="0.35">
      <c r="A144" t="s">
        <v>351</v>
      </c>
      <c r="B144" s="20">
        <v>5024000</v>
      </c>
      <c r="C144" t="s">
        <v>352</v>
      </c>
    </row>
    <row r="145" spans="1:3" x14ac:dyDescent="0.35">
      <c r="A145" t="s">
        <v>353</v>
      </c>
      <c r="B145" s="20">
        <v>2012305</v>
      </c>
      <c r="C145" t="s">
        <v>354</v>
      </c>
    </row>
    <row r="146" spans="1:3" x14ac:dyDescent="0.35">
      <c r="A146" t="s">
        <v>355</v>
      </c>
      <c r="B146" s="20">
        <v>1739737</v>
      </c>
      <c r="C146" t="s">
        <v>356</v>
      </c>
    </row>
    <row r="147" spans="1:3" x14ac:dyDescent="0.35">
      <c r="A147" t="s">
        <v>357</v>
      </c>
      <c r="B147" s="20">
        <v>2421506</v>
      </c>
      <c r="C147" t="s">
        <v>358</v>
      </c>
    </row>
    <row r="148" spans="1:3" x14ac:dyDescent="0.35">
      <c r="A148" t="s">
        <v>359</v>
      </c>
      <c r="B148" s="20">
        <v>2772576</v>
      </c>
      <c r="C148" t="s">
        <v>360</v>
      </c>
    </row>
    <row r="149" spans="1:3" x14ac:dyDescent="0.35">
      <c r="A149" t="s">
        <v>361</v>
      </c>
      <c r="B149" s="20">
        <v>724612</v>
      </c>
      <c r="C149" t="s">
        <v>362</v>
      </c>
    </row>
    <row r="150" spans="1:3" x14ac:dyDescent="0.35">
      <c r="A150" t="s">
        <v>363</v>
      </c>
      <c r="B150" s="20">
        <v>2738063</v>
      </c>
      <c r="C150" t="s">
        <v>364</v>
      </c>
    </row>
    <row r="151" spans="1:3" x14ac:dyDescent="0.35">
      <c r="A151" t="s">
        <v>365</v>
      </c>
      <c r="B151" s="20">
        <v>610750</v>
      </c>
      <c r="C151" t="s">
        <v>366</v>
      </c>
    </row>
    <row r="152" spans="1:3" x14ac:dyDescent="0.35">
      <c r="A152" t="s">
        <v>367</v>
      </c>
      <c r="B152" s="20">
        <v>2093393</v>
      </c>
      <c r="C152" t="s">
        <v>368</v>
      </c>
    </row>
    <row r="153" spans="1:3" x14ac:dyDescent="0.35">
      <c r="A153" t="s">
        <v>369</v>
      </c>
      <c r="B153" s="20">
        <v>3626617</v>
      </c>
      <c r="C153" t="s">
        <v>370</v>
      </c>
    </row>
    <row r="154" spans="1:3" x14ac:dyDescent="0.35">
      <c r="A154" t="s">
        <v>371</v>
      </c>
      <c r="B154" s="20">
        <v>1112947</v>
      </c>
      <c r="C154" t="s">
        <v>372</v>
      </c>
    </row>
    <row r="156" spans="1:3" x14ac:dyDescent="0.35">
      <c r="B156" s="20"/>
    </row>
    <row r="167" spans="1:1" x14ac:dyDescent="0.35">
      <c r="A167" t="s">
        <v>42</v>
      </c>
    </row>
    <row r="168" spans="1:1" x14ac:dyDescent="0.35">
      <c r="A168" t="s">
        <v>373</v>
      </c>
    </row>
    <row r="171" spans="1:1" x14ac:dyDescent="0.35">
      <c r="A171" t="s">
        <v>45</v>
      </c>
    </row>
    <row r="172" spans="1:1" x14ac:dyDescent="0.35">
      <c r="A172" t="s">
        <v>374</v>
      </c>
    </row>
  </sheetData>
  <sheetProtection algorithmName="SHA-512" hashValue="Fkwb0tIBPSB6/ZkHSNog5jGngTjDtNou18ZQ4IiXI2LnWtVsZb3coZ+vZphytkQ2bZ+YZ9HpOXZJK5yNjmhZRw==" saltValue="KrhOuhViVupjtTR7ek19NA=="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5E388-805F-4122-B2AB-5FC4D675CB0E}">
  <sheetPr>
    <tabColor theme="0" tint="-4.9989318521683403E-2"/>
  </sheetPr>
  <dimension ref="A1:R14"/>
  <sheetViews>
    <sheetView workbookViewId="0">
      <selection activeCell="A6" sqref="A6"/>
    </sheetView>
  </sheetViews>
  <sheetFormatPr defaultRowHeight="14.5" x14ac:dyDescent="0.35"/>
  <sheetData>
    <row r="1" spans="1:18" x14ac:dyDescent="0.35">
      <c r="A1" t="s">
        <v>375</v>
      </c>
      <c r="B1" t="s">
        <v>376</v>
      </c>
      <c r="C1" t="s">
        <v>377</v>
      </c>
      <c r="D1" t="s">
        <v>378</v>
      </c>
      <c r="E1" t="s">
        <v>379</v>
      </c>
      <c r="F1" t="s">
        <v>379</v>
      </c>
      <c r="G1" t="s">
        <v>380</v>
      </c>
      <c r="H1" t="s">
        <v>380</v>
      </c>
      <c r="I1" t="s">
        <v>380</v>
      </c>
      <c r="J1" t="s">
        <v>380</v>
      </c>
      <c r="K1" t="s">
        <v>380</v>
      </c>
      <c r="L1" t="s">
        <v>380</v>
      </c>
      <c r="M1" t="s">
        <v>380</v>
      </c>
      <c r="N1" t="s">
        <v>380</v>
      </c>
      <c r="O1" t="s">
        <v>381</v>
      </c>
      <c r="P1" t="s">
        <v>381</v>
      </c>
      <c r="Q1" t="s">
        <v>382</v>
      </c>
      <c r="R1" s="27" t="s">
        <v>382</v>
      </c>
    </row>
    <row r="2" spans="1:18" x14ac:dyDescent="0.35">
      <c r="A2" t="s">
        <v>383</v>
      </c>
      <c r="B2">
        <v>1</v>
      </c>
      <c r="C2">
        <v>1</v>
      </c>
      <c r="D2">
        <v>1</v>
      </c>
      <c r="E2">
        <v>1</v>
      </c>
      <c r="F2">
        <v>2</v>
      </c>
      <c r="G2">
        <v>1</v>
      </c>
      <c r="H2">
        <v>2</v>
      </c>
      <c r="I2">
        <v>3</v>
      </c>
      <c r="J2">
        <v>4</v>
      </c>
      <c r="K2">
        <v>5</v>
      </c>
      <c r="L2">
        <v>6</v>
      </c>
      <c r="M2">
        <v>7</v>
      </c>
      <c r="N2">
        <v>8</v>
      </c>
      <c r="O2">
        <v>1</v>
      </c>
      <c r="P2">
        <v>2</v>
      </c>
      <c r="Q2">
        <v>1</v>
      </c>
      <c r="R2" s="27">
        <v>2</v>
      </c>
    </row>
    <row r="3" spans="1:18" x14ac:dyDescent="0.35">
      <c r="A3" t="s">
        <v>384</v>
      </c>
      <c r="B3" t="str">
        <f>B1&amp;"."&amp;B2</f>
        <v>LANAME.1</v>
      </c>
      <c r="C3" t="str">
        <f t="shared" ref="C3:R3" si="0">C1&amp;"."&amp;C2</f>
        <v>LAONSCODE.1</v>
      </c>
      <c r="D3" t="str">
        <f t="shared" si="0"/>
        <v>FUND.1</v>
      </c>
      <c r="E3" t="str">
        <f t="shared" si="0"/>
        <v>CONTACT.1</v>
      </c>
      <c r="F3" t="str">
        <f t="shared" si="0"/>
        <v>CONTACT.2</v>
      </c>
      <c r="G3" t="str">
        <f t="shared" si="0"/>
        <v>SPEND.1</v>
      </c>
      <c r="H3" t="str">
        <f t="shared" si="0"/>
        <v>SPEND.2</v>
      </c>
      <c r="I3" t="str">
        <f t="shared" si="0"/>
        <v>SPEND.3</v>
      </c>
      <c r="J3" t="str">
        <f t="shared" si="0"/>
        <v>SPEND.4</v>
      </c>
      <c r="K3" t="str">
        <f t="shared" si="0"/>
        <v>SPEND.5</v>
      </c>
      <c r="L3" t="str">
        <f t="shared" si="0"/>
        <v>SPEND.6</v>
      </c>
      <c r="M3" t="str">
        <f t="shared" si="0"/>
        <v>SPEND.7</v>
      </c>
      <c r="N3" t="str">
        <f t="shared" si="0"/>
        <v>SPEND.8</v>
      </c>
      <c r="O3" t="str">
        <f t="shared" si="0"/>
        <v>QUAL.1</v>
      </c>
      <c r="P3" t="str">
        <f t="shared" si="0"/>
        <v>QUAL.2</v>
      </c>
      <c r="Q3" t="str">
        <f t="shared" si="0"/>
        <v>OTHER.1</v>
      </c>
      <c r="R3" s="27" t="str">
        <f t="shared" si="0"/>
        <v>OTHER.2</v>
      </c>
    </row>
    <row r="4" spans="1:18" ht="58" x14ac:dyDescent="0.35">
      <c r="A4" s="22" t="s">
        <v>385</v>
      </c>
      <c r="B4" s="22" t="s">
        <v>386</v>
      </c>
      <c r="C4" s="22" t="s">
        <v>387</v>
      </c>
      <c r="D4" s="22" t="s">
        <v>388</v>
      </c>
      <c r="E4" s="22" t="s">
        <v>389</v>
      </c>
      <c r="F4" s="22" t="s">
        <v>390</v>
      </c>
      <c r="G4" s="22" t="s">
        <v>391</v>
      </c>
      <c r="H4" s="22" t="s">
        <v>392</v>
      </c>
      <c r="I4" s="22" t="s">
        <v>393</v>
      </c>
      <c r="J4" s="22" t="s">
        <v>394</v>
      </c>
      <c r="K4" s="22" t="s">
        <v>395</v>
      </c>
      <c r="L4" s="22" t="s">
        <v>396</v>
      </c>
      <c r="M4" s="22" t="s">
        <v>397</v>
      </c>
      <c r="N4" s="22" t="s">
        <v>398</v>
      </c>
      <c r="O4" s="22" t="s">
        <v>399</v>
      </c>
      <c r="P4" s="22" t="s">
        <v>400</v>
      </c>
      <c r="Q4" s="23" t="s">
        <v>401</v>
      </c>
      <c r="R4" s="24" t="s">
        <v>402</v>
      </c>
    </row>
    <row r="5" spans="1:18" x14ac:dyDescent="0.35">
      <c r="A5" t="s">
        <v>403</v>
      </c>
      <c r="B5" t="str">
        <f>IF(ISBLANK('Spend return'!B18),"BLANK",'Spend return'!B18)</f>
        <v>Kirklees</v>
      </c>
      <c r="C5" t="str">
        <f>IF(ISBLANK('Spend return'!B18),"BLANK",INDEX('LA Allocations'!$C$2:$C$154,MATCH('Spend return'!B18,'LA Allocations'!$A$2:$A$154,0)))</f>
        <v>E08000034</v>
      </c>
      <c r="D5">
        <f>IF(ISBLANK('Spend return'!B19),"BLANK",'Spend return'!B19)</f>
        <v>2828570</v>
      </c>
      <c r="E5" t="str">
        <f>IF(ISBLANK('Spend return'!B24),"BLANK",'Spend return'!B24)</f>
        <v>Alex Chaplin</v>
      </c>
      <c r="F5" t="str">
        <f>IF(ISBLANK('Spend return'!B25),"BLANK",'Spend return'!B25)</f>
        <v>alex.chaplin@kirklees.gov.uk</v>
      </c>
      <c r="G5" t="str">
        <f>IF(ISBLANK('Spend return'!B30),"BLANK",'Spend return'!B30)</f>
        <v>Yes - the funding has been allocated in full to adult social care</v>
      </c>
      <c r="H5" t="str">
        <f>IF(ISBLANK('Spend return'!B35),"BLANK",'Spend return'!B35)</f>
        <v>Yes - we are targeting this area</v>
      </c>
      <c r="I5" t="str">
        <f>IF(ISBLANK('Spend return'!B36),"BLANK",'Spend return'!B36)</f>
        <v>Yes - we are targeting this area</v>
      </c>
      <c r="J5" t="str">
        <f>IF(ISBLANK('Spend return'!B37),"BLANK",'Spend return'!B37)</f>
        <v>Yes - we are targeting this area</v>
      </c>
      <c r="K5">
        <f>IF(ISBLANK('Spend return'!B42),"BLANK",'Spend return'!B42)</f>
        <v>1077000</v>
      </c>
      <c r="L5">
        <f>IF(ISBLANK('Spend return'!B43),"BLANK",'Spend return'!B43)</f>
        <v>304000</v>
      </c>
      <c r="M5">
        <f>IF(ISBLANK('Spend return'!B44),"BLANK",'Spend return'!B44)</f>
        <v>1447570</v>
      </c>
      <c r="N5">
        <f>IF(ISBLANK('Spend return'!B45),"BLANK",'Spend return'!B45)</f>
        <v>2828570</v>
      </c>
      <c r="O5" t="str">
        <f>IF(ISBLANK('Qualitative report'!A19),"BLANK",'Qualitative report'!A19)</f>
        <v>Kirklees Council are utilising the Market Sustainability and Improvement Fund (MSIF) Workforce Fund to continue progress in strengthening our local care system.  A key priority is to ensure that care is provided without delay in a timely and professional manner.  We have seen a significant increase from both demographic and complexity perspectives, and funding has been critical in allowing us to spend more and to provide the right care at the right time to residents.
A key strand has been investing in workstreams and pathways to minimise waiting times.  Faced with a significant increase in volumes of clients, the funding is assisting in ensuring we have the correct level of resource in place to support people in navigating the care system without delay.  It also allows us to offer the correct level of care to each person in the timeliest manner.
There has also been a focus on preventative and community-based solutions, to ensure that people get the assistance they need to live in the manner of their choosing as early as possible.  By investing in this area, we can support hospital avoidance as well as supporting people returning home from hospital, thereby aligning with wider health and care outcomes.  Use of the funding has involved additional investment in community frontline staff, and investment in moving &amp; handling expertise.
The initial tranche of MSIF funding focussed on paying a fair, above-inflation price to providers in key activity areas (including external placements).  This has helped within the market, and the MSIF workforce tranche has allowed us to extend this approach to Self-Directed Support (Commissioned services) through higher than inflationary uplifts.   
We have also been able to re-focus our minimum placement offer to a higher basic level of care.  Alongside this, we have continued investment in technology - fees paid are reviewed to ensure they are at the correct and fair costed levels on All-age placements.
Another significant use of the funding has been on boosting workforce recruitment and retention, ensuring frontline staff are valued and paid at the right level, thereby reducing turnover and enhancing recruitment.  We have also invested further in the In2Care service, which supports the council's endeavours in efficient and sustainable recruitment to the sector.  
All the above investment has enabled us to continue to provide the care that people need, at a time where we are having to spend significantly more than in previous years.  It has also allowed us to do so in the most efficient way.</v>
      </c>
      <c r="P5" t="str">
        <f>IF(ISBLANK('Qualitative report'!A23),"BLANK",'Qualitative report'!A23)</f>
        <v>Workstreams and pathway investment will improve both admission avoidance but also inpatient flow and length of stay – improving discharge timescales and processes by ensuring discharge options are co-ordinated in the best and quickest manner and people receive the support and care they require in a timely manner. 
The measures detailed above will also support the sector to co-ordinate the discharge options for patients in a person centred way that enables them to be cared for, or supported (if required) in the most appropriate setting either at home, within the community or in a care home bed. 
By investing in community plus provision we can support hospital avoidance as well as support people returning home from hospital involving the community offer as a preventative service. 
Moving and Handling Advisor to assess and identify the most suitable equipment required to assist service users. 
Proven historically to reduce demands on capacity through provision of appropriate equipment and the necessary number of staff. This reduces the frequency of 'double up' support and creates additional capacity in the market. This additional resource will assist with managing demands on capacity and speed up hospital discharge
The Kirklees In2Care offer recruitment assistance to all social care service providers through personalised matching service between applicants and employers. Recruitment fairs organised jointly with the Care Association, along with ongoing promotional activities related to working within the social care workforce of Kirklees, aim to increase the volume of applicants entering the sector. Additional resource is crucial for maintaining fully staffed teams across the sector, to reduce the time commitment for registered managers in recruitment activities, allowing them to focus more on service delivery and enhancing their capacity to respond to referrals in a timely manner facilitating speedier discharge.</v>
      </c>
      <c r="Q5" s="25">
        <v>1</v>
      </c>
      <c r="R5" s="27" t="str">
        <f>IF(ISBLANK('Spend return'!AA65),"BLANK",'Spend return'!AA65)</f>
        <v>iwFke6</v>
      </c>
    </row>
    <row r="14" spans="1:18" x14ac:dyDescent="0.35">
      <c r="G14" s="22"/>
      <c r="H14" s="22"/>
      <c r="O14" s="22"/>
    </row>
  </sheetData>
  <sheetProtection algorithmName="SHA-512" hashValue="73AVoutWwudrl6fUY7YsLo/eMmO29xb8nHwGVmR7kNoWtI9yVZ9Zj7OOkG40mpErgwWmDDlqLIAFokJqODUtBw==" saltValue="tYQk7EWX1GdSqBwlBkoOmQ==" spinCount="100000"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733dd27-db60-40e2-8fa1-8ddcdc226c7b">
      <Terms xmlns="http://schemas.microsoft.com/office/infopath/2007/PartnerControls"/>
    </lcf76f155ced4ddcb4097134ff3c332f>
    <_Flow_SignoffStatus xmlns="7733dd27-db60-40e2-8fa1-8ddcdc226c7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2" ma:contentTypeDescription="Create a new document." ma:contentTypeScope="" ma:versionID="06da12d9d0f61c7f03f3f0411f9bacd3">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43d794232389bf1962f3aa8e98d359dd"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992771-BD05-4340-8B49-904369B8A8C5}">
  <ds:schemaRefs>
    <ds:schemaRef ds:uri="http://schemas.microsoft.com/office/2006/metadata/properties"/>
    <ds:schemaRef ds:uri="http://schemas.microsoft.com/office/infopath/2007/PartnerControls"/>
    <ds:schemaRef ds:uri="7733dd27-db60-40e2-8fa1-8ddcdc226c7b"/>
  </ds:schemaRefs>
</ds:datastoreItem>
</file>

<file path=customXml/itemProps2.xml><?xml version="1.0" encoding="utf-8"?>
<ds:datastoreItem xmlns:ds="http://schemas.openxmlformats.org/officeDocument/2006/customXml" ds:itemID="{2F2F714C-46C2-403A-8C8C-349C112B4F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543229-4E1C-4695-BAEB-D1FEFD36F3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Spend return</vt:lpstr>
      <vt:lpstr>Qualitative report</vt:lpstr>
      <vt:lpstr>LA Allocations</vt:lpstr>
      <vt:lpstr>Output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2023-08-21T14:30:49Z</dcterms:created>
  <dcterms:modified xsi:type="dcterms:W3CDTF">2023-09-28T13:09:11Z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0x01010072069C7FE9ECC64F9757C4D3906D9A99</vt:lpwstr>
  </property>
  <property fmtid="{D5CDD505-2E9C-101B-9397-08002B2CF9AE}" pid="3" name="MediaServiceImageTags">
    <vt:lpwstr/>
  </property>
  <property fmtid="{D5CDD505-2E9C-101B-9397-08002B2CF9AE}" pid="4" name="TaxCatchAll">
    <vt:lpwstr/>
  </property>
  <property fmtid="{D5CDD505-2E9C-101B-9397-08002B2CF9AE}" pid="5" name="MSIP_Label_22127eb8-1c2a-4c17-86cc-a5ba0926d1f9_Enabled">
    <vt:lpwstr>true</vt:lpwstr>
  </property>
  <property fmtid="{D5CDD505-2E9C-101B-9397-08002B2CF9AE}" pid="6" name="MSIP_Label_22127eb8-1c2a-4c17-86cc-a5ba0926d1f9_SetDate">
    <vt:lpwstr>2023-09-26T10:03:33Z</vt:lpwstr>
  </property>
  <property fmtid="{D5CDD505-2E9C-101B-9397-08002B2CF9AE}" pid="7" name="MSIP_Label_22127eb8-1c2a-4c17-86cc-a5ba0926d1f9_Method">
    <vt:lpwstr>Standard</vt:lpwstr>
  </property>
  <property fmtid="{D5CDD505-2E9C-101B-9397-08002B2CF9AE}" pid="8" name="MSIP_Label_22127eb8-1c2a-4c17-86cc-a5ba0926d1f9_Name">
    <vt:lpwstr>22127eb8-1c2a-4c17-86cc-a5ba0926d1f9</vt:lpwstr>
  </property>
  <property fmtid="{D5CDD505-2E9C-101B-9397-08002B2CF9AE}" pid="9" name="MSIP_Label_22127eb8-1c2a-4c17-86cc-a5ba0926d1f9_SiteId">
    <vt:lpwstr>61d0734f-7fce-4063-b638-09ac5ad5a43f</vt:lpwstr>
  </property>
  <property fmtid="{D5CDD505-2E9C-101B-9397-08002B2CF9AE}" pid="10" name="MSIP_Label_22127eb8-1c2a-4c17-86cc-a5ba0926d1f9_ActionId">
    <vt:lpwstr>7fddbd4e-254a-4a03-a4bf-c4410b243bde</vt:lpwstr>
  </property>
  <property fmtid="{D5CDD505-2E9C-101B-9397-08002B2CF9AE}" pid="11" name="MSIP_Label_22127eb8-1c2a-4c17-86cc-a5ba0926d1f9_ContentBits">
    <vt:lpwstr>0</vt:lpwstr>
  </property>
</Properties>
</file>