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defaultThemeVersion="166925"/>
  <xr:revisionPtr revIDLastSave="0" documentId="8_{E5FD2B6A-E71A-48C3-9C2C-7AB1350F091E}" xr6:coauthVersionLast="47" xr6:coauthVersionMax="47" xr10:uidLastSave="{00000000-0000-0000-0000-000000000000}"/>
  <bookViews>
    <workbookView xWindow="-108" yWindow="-108" windowWidth="23256" windowHeight="12576" firstSheet="1" activeTab="1" xr2:uid="{407CADB0-E0EF-4F67-978F-789357950ED5}"/>
  </bookViews>
  <sheets>
    <sheet name="Guidance" sheetId="6" r:id="rId1"/>
    <sheet name="Spend return" sheetId="2" r:id="rId2"/>
    <sheet name="Qualitative report" sheetId="3" r:id="rId3"/>
    <sheet name="LA Allocations" sheetId="4" state="hidden" r:id="rId4"/>
    <sheet name="Output" sheetId="5" state="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6" l="1"/>
  <c r="C29" i="6" s="1"/>
  <c r="B28" i="6"/>
  <c r="C28" i="6" s="1"/>
  <c r="B25" i="6"/>
  <c r="C25" i="6" s="1"/>
  <c r="B24" i="6"/>
  <c r="C24" i="6" s="1"/>
  <c r="B23" i="6"/>
  <c r="C23" i="6" s="1"/>
  <c r="B22" i="6"/>
  <c r="C22" i="6" s="1"/>
  <c r="B21" i="6"/>
  <c r="C21" i="6" s="1"/>
  <c r="B19" i="2"/>
  <c r="P5" i="5"/>
  <c r="O5" i="5"/>
  <c r="M5" i="5"/>
  <c r="L5" i="5"/>
  <c r="K5" i="5"/>
  <c r="J5" i="5"/>
  <c r="I5" i="5"/>
  <c r="H5" i="5"/>
  <c r="G5" i="5"/>
  <c r="F5" i="5"/>
  <c r="E5" i="5"/>
  <c r="B5" i="5"/>
  <c r="C5" i="5"/>
  <c r="R5" i="5"/>
  <c r="C3" i="5"/>
  <c r="D3" i="5"/>
  <c r="E3" i="5"/>
  <c r="F3" i="5"/>
  <c r="G3" i="5"/>
  <c r="H3" i="5"/>
  <c r="I3" i="5"/>
  <c r="J3" i="5"/>
  <c r="K3" i="5"/>
  <c r="L3" i="5"/>
  <c r="M3" i="5"/>
  <c r="N3" i="5"/>
  <c r="O3" i="5"/>
  <c r="P3" i="5"/>
  <c r="Q3" i="5"/>
  <c r="R3" i="5"/>
  <c r="B3" i="5"/>
  <c r="B45" i="2"/>
  <c r="N5" i="5" s="1"/>
  <c r="C44" i="2"/>
  <c r="C43" i="2"/>
  <c r="C42" i="2"/>
  <c r="B26" i="6" l="1"/>
  <c r="C26" i="6" s="1"/>
  <c r="D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tc={B46D2DEA-F373-4DC6-811D-6EDA34283764}</author>
  </authors>
  <commentList>
    <comment ref="A23" authorId="0" shapeId="0" xr:uid="{B46D2DEA-F373-4DC6-811D-6EDA34283764}">
      <text>
        <t>[Threaded comment]
Your version of Excel allows you to read this threaded comment; however, any edits to it will get removed if the file is opened in a newer version of Excel. Learn more: https://go.microsoft.com/fwlink/?linkid=870924
Comment:
    [Mention was removed]  starter for 10 for you :)</t>
      </text>
    </comment>
  </commentList>
</comments>
</file>

<file path=xl/sharedStrings.xml><?xml version="1.0" encoding="utf-8"?>
<sst xmlns="http://schemas.openxmlformats.org/spreadsheetml/2006/main" count="428" uniqueCount="404">
  <si>
    <t>Market Sustainability and Improvement Fund (MSIF) Workforce Fund: information to be reported by each local authority</t>
  </si>
  <si>
    <t>Version 1.0</t>
  </si>
  <si>
    <t xml:space="preserve">The Market Sustainability and Improvement Fund (MSIF) Workforce Fund was announced by the Department of Health and Social Care (DHSC) in July 2023. The primary purpose of the fund is to build on the existing Market Sustainability and Improvement Fund to support local authorities to make tangible improvements to adult social care (ASC) services in their area, with a particular focus on workforce pay. Further details can be found in the policy statement and grant determination: </t>
  </si>
  <si>
    <t>https://www.gov.uk/government/publications/market-sustainability-and-improvement-fund-workforce-fund</t>
  </si>
  <si>
    <t>As set out in the policy statement, DHSC is asking local authorities to provide information by 28 September 2023, setting out how they plan to use this funding and how it aligns with NHS winter plans that are to be completed by integrated care boards (ICBs).</t>
  </si>
  <si>
    <r>
      <t xml:space="preserve">Local authorities are therefore asked to complete this Excel reporting template with the relevant information and return it to DHSC by </t>
    </r>
    <r>
      <rPr>
        <b/>
        <sz val="12"/>
        <color theme="1"/>
        <rFont val="Arial"/>
        <family val="2"/>
      </rPr>
      <t>11:59pm on the 28 September 2023</t>
    </r>
    <r>
      <rPr>
        <sz val="12"/>
        <color theme="1"/>
        <rFont val="Arial"/>
        <family val="2"/>
      </rPr>
      <t>. The reporting template should be submitted to the department by emailing</t>
    </r>
    <r>
      <rPr>
        <b/>
        <sz val="12"/>
        <color theme="1"/>
        <rFont val="Arial"/>
        <family val="2"/>
      </rPr>
      <t xml:space="preserve"> msifcorrespondence@dhsc.gov.uk</t>
    </r>
    <r>
      <rPr>
        <sz val="12"/>
        <color theme="1"/>
        <rFont val="Arial"/>
        <family val="2"/>
      </rPr>
      <t xml:space="preserve"> and attaching a copy.</t>
    </r>
  </si>
  <si>
    <t>The template consists of 2 sections: 
- a quantitative spend return asking local authorities to report how they plan to spend their allocation of the MSIF Workforce Fund
- a qualitative report asking local authorities to explain how they will use this additional funding, how it will affect their existing capacity plans and how these will align with NHS winter plans</t>
  </si>
  <si>
    <t>Data validation</t>
  </si>
  <si>
    <t xml:space="preserve">To support with the submission process, this template makes use of data validation to check that returns have provided the information asked for. The boxes below set out each piece of information required by the template, they will turn green if the information is provided and remain red if it is not. For a local authority to submit a completed return, they should first provide all the necessary information to turn each box below green. </t>
  </si>
  <si>
    <t>Information</t>
  </si>
  <si>
    <t>Has the information been provided?</t>
  </si>
  <si>
    <t>Spend return</t>
  </si>
  <si>
    <t>Has a local authority been selected?</t>
  </si>
  <si>
    <t>Has a name and email address been provided?</t>
  </si>
  <si>
    <t>Has confirmation that the MSIF Workforce Fund will be allocated in full to adult social care been provided?</t>
  </si>
  <si>
    <t>Has confirmation of the target area(s) the local authority has decided to focus on been provided?</t>
  </si>
  <si>
    <t>Has confirmation of the planned spend on each target area as part of the MSIF Workforce Fund been provided?</t>
  </si>
  <si>
    <t>Does the total planned spend match the total funding allocation?</t>
  </si>
  <si>
    <t>Qualitative report</t>
  </si>
  <si>
    <t>Has the local authority provided a description of how they plan to use the additional funding?</t>
  </si>
  <si>
    <t>Has the local authority set out how their capacity plans and use of the funding align to NHS winter plans?</t>
  </si>
  <si>
    <t>Guidance</t>
  </si>
  <si>
    <t>The Market Sustainability and Improvement Fund Workforce Fund is provided on the condition that the recipient local authority allocates its full funding allocation on adult social care, as part of a large increase in planned adult social care spending. As set out in the grant determination, local authorities are required to provide a final report setting out their expenditure and activity from the MSIF Workforce Fund as part of the final MSIF return on 22 May 2024. The template for this will be published in due course.</t>
  </si>
  <si>
    <t xml:space="preserve">In June 2023, the Department for Levelling Up, Housing and Communities published local authorities' budgeted adult social care expenditure for 2023 to 2024: </t>
  </si>
  <si>
    <t>https://www.gov.uk/government/statistics/local-authority-revenue-expenditure-and-financing-2023-24-budget-england/local-authority-revenue-expenditure-and-financing-2023-24-budget-england</t>
  </si>
  <si>
    <t>The Department of Health and Social Care will look at the increase in expenditure revenue when revenue outturn (RO) data for 2023 to 2024 is published, and make a comparison to the budgeted expenditure, to check that local authorities have used MSIF Workforce Fund as additional funding. Subsequent to that publication, we will be in touch with local authorities where we believe this expectation has not been met.</t>
  </si>
  <si>
    <t xml:space="preserve">Please complete the tables below to confirm that the local authority plans to spend the money in accordance with the grant conditions and which target area(s) the local authority has selected. Local authorities are reminded that the planned expenditure reported here is in addition to existing funding already provided through the original Market Sustainability and Improvement Fund for 2023 to 2024 and that this will be taken into account when evaluating improvement in the May 2024 report. </t>
  </si>
  <si>
    <r>
      <t xml:space="preserve">In the spend return table, please note that </t>
    </r>
    <r>
      <rPr>
        <b/>
        <sz val="12"/>
        <color theme="1"/>
        <rFont val="Arial"/>
        <family val="2"/>
      </rPr>
      <t xml:space="preserve">all cells </t>
    </r>
    <r>
      <rPr>
        <sz val="12"/>
        <color theme="1"/>
        <rFont val="Arial"/>
        <family val="2"/>
      </rPr>
      <t xml:space="preserve">must be completed to fulfil the data validation conditions (entering £0 is acceptable but total spend across all categories must equal the local authority's grant allocation). Local authorities must enter information in the yellow cells, grey cells will be automatically populated given the information provided by the local authority. </t>
    </r>
  </si>
  <si>
    <t>(1) Please click the orange box below and select your local authority. The funding allocation for the local authority chosen will then auto-populate.</t>
  </si>
  <si>
    <t>Description</t>
  </si>
  <si>
    <t>Data item</t>
  </si>
  <si>
    <t>Local authority name</t>
  </si>
  <si>
    <t>Rutland</t>
  </si>
  <si>
    <t>Total MSIF Workforce Fund allocation</t>
  </si>
  <si>
    <t>(2) Please enter the details of the person completing this form.</t>
  </si>
  <si>
    <t>Name</t>
  </si>
  <si>
    <t xml:space="preserve">Karen Kibblewhtie </t>
  </si>
  <si>
    <t>Email address</t>
  </si>
  <si>
    <t>kkibblewhite@rutland.gov.uk</t>
  </si>
  <si>
    <t>(3) Please confirm that the MSIF Workforce Fund funding will be allocated in full to adult social care.</t>
  </si>
  <si>
    <t>Data Item</t>
  </si>
  <si>
    <t>Please select response</t>
  </si>
  <si>
    <t>Yes - the funding has been allocated in full to adult social care</t>
  </si>
  <si>
    <t>(4) Please confirm which of the target areas the local authority has decided to focus their MSIF Workforce Fund activity on (note that more than one target area can be chosen).</t>
  </si>
  <si>
    <t>Increasing fee rates paid to ASC providers</t>
  </si>
  <si>
    <t>Yes - we are targeting this area</t>
  </si>
  <si>
    <t>Increasing workforce capacity and retention</t>
  </si>
  <si>
    <t>Reducing ASC waiting times</t>
  </si>
  <si>
    <t>(5) Please confirm your planned spend on each of the target areas as part of the Market Sustainability and Improvement Fund (MSIF) Workforce Fund.</t>
  </si>
  <si>
    <t>Total MSIF Worforce Fund spending on increasing fee rates paid to ASC providers</t>
  </si>
  <si>
    <t>Total MSIF Workforce Fund spending on increasing workforce capacity and retention</t>
  </si>
  <si>
    <t>Total MSIF Workforce Fund spending on reducing ASC waiting times</t>
  </si>
  <si>
    <t>Total planned spend</t>
  </si>
  <si>
    <t>iwFke6</t>
  </si>
  <si>
    <t>Instructions/Guidance</t>
  </si>
  <si>
    <t xml:space="preserve">As set out in the policy statement, DHSC is asking local authorities to provide information by 28 September 2023, setting out how they plan to use this funding and how it aligns with with NHS Winter Plans that are to be completed by ICBs. </t>
  </si>
  <si>
    <t xml:space="preserve">Please use the yellow boxes below to provide summary responses (maximum 500 words) to the following questions: </t>
  </si>
  <si>
    <t>Please describe how you are using this additional funding, including how it will affect your existing capacity plans. (500 words maximum)</t>
  </si>
  <si>
    <t xml:space="preserve">How do your capacity plans and planned use of the fund outlined in question 1 align with NHS winter plans? (500 words maximum) </t>
  </si>
  <si>
    <t xml:space="preserve">Further details on the NHS winter plans can be found at the following link: </t>
  </si>
  <si>
    <t>https://www.england.nhs.uk/long-read/delivering-operational-resilience-across-the-nhs-this-winter/</t>
  </si>
  <si>
    <t>(1) Please describe how you are using this additional funding, including how it will affect your existing capacity plans (500 words maximum)</t>
  </si>
  <si>
    <t>The funding will be used to support fee increases.  As previously detailed in the Market Sustainability Plan, the Rutland market is unusual in that it is consists pre-dominantly of self-funders. Rutland residential and nursing homes do not rely on any proportion of LA funded service users.  The overall market is extremely small (10 homes), within which very few homes accept LA rates, even allowing for the significant increase to fees made by the council in April 2023.  The MSIF funding enables Rutland to pay higher fees to increase the likelihood of homes accepting LA funded individuals, including where necessary paying above the standard council fee rate, and thereby increasing capacity within our local market.</t>
  </si>
  <si>
    <t>(2) How do your capacity plans and planned use of the fund outlined in question 1 align with NHS winter plans? (500 words maximum)</t>
  </si>
  <si>
    <t xml:space="preserve">The use of the fund to increase the likelihood of care homes accepting LA funded service users will support the efficient discharge of individuals out of hospital by ensuring (as far as possible) bed spaces within care homes within Rutland are available.  Having access to additional beds by bringing council rates closer to the outcomes from the Fair Cost of Care exercise means that we will be able to discharge people on Pathway 2 in a more timely fashion and that we may be able to step people up to residential beds, from the community, to avoid hospital admissions over the busy winter period.  The domiciliary care market in Rutland has a surfeit of capacity at this time and there are a number of providers from out of county operating in Rutland as well as those based in County.  As such, capacity in this market is not currently something that needs bolstering. </t>
  </si>
  <si>
    <t>Local Authority Name</t>
  </si>
  <si>
    <t>2023-24 MSIF: Workforce Fund allocation</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</si>
  <si>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</si>
  <si>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</si>
  <si>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</si>
  <si>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</si>
  <si>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</si>
  <si>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</si>
  <si>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</si>
  <si>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</si>
  <si>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</si>
  <si>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</si>
  <si>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</si>
  <si>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</si>
  <si>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</si>
  <si>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</si>
  <si>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</si>
  <si>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</si>
  <si>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</si>
  <si>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</si>
  <si>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</si>
  <si>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</si>
  <si>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</si>
  <si>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</si>
  <si>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</si>
  <si>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</si>
  <si>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</si>
  <si>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</si>
  <si>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</si>
  <si>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</si>
  <si>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</si>
  <si>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</si>
  <si>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</si>
  <si>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</si>
  <si>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</si>
  <si>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</si>
  <si>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</si>
  <si>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</si>
  <si>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</si>
  <si>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</si>
  <si>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</si>
  <si>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</si>
  <si>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</si>
  <si>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</si>
  <si>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</si>
  <si>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</si>
  <si>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</si>
  <si>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</si>
  <si>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</si>
  <si>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</si>
  <si>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</si>
  <si>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</si>
  <si>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</si>
  <si>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</si>
  <si>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</si>
  <si>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</si>
  <si>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</si>
  <si>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</si>
  <si>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</si>
  <si>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</si>
  <si>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</si>
  <si>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</si>
  <si>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</si>
  <si>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</si>
  <si>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</si>
  <si>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</si>
  <si>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</si>
  <si>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</si>
  <si>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</si>
  <si>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</si>
  <si>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</si>
  <si>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</si>
  <si>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</si>
  <si>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</si>
  <si>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</si>
  <si>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</si>
  <si>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</si>
  <si>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</si>
  <si>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</si>
  <si>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</si>
  <si>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</si>
  <si>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</si>
  <si>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</si>
  <si>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</si>
  <si>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</si>
  <si>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</si>
  <si>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</si>
  <si>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</si>
  <si>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</si>
  <si>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</si>
  <si>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</si>
  <si>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</si>
  <si>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</si>
  <si>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</si>
  <si>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</si>
  <si>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</si>
  <si>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</si>
  <si>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</si>
  <si>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</si>
  <si>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</si>
  <si>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</si>
  <si>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</si>
  <si>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</si>
  <si>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</si>
  <si>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</si>
  <si>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</si>
  <si>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</si>
  <si>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</si>
  <si>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</si>
  <si>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</si>
  <si>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</si>
  <si>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</si>
  <si>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</si>
  <si>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</si>
  <si>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</si>
  <si>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</si>
  <si>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</si>
  <si>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</si>
  <si>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</si>
  <si>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</si>
  <si>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</si>
  <si>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</si>
  <si>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</si>
  <si>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</si>
  <si>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</si>
  <si>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</si>
  <si>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</si>
  <si>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</si>
  <si>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</si>
  <si>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</si>
  <si>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</si>
  <si>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</si>
  <si>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</si>
  <si>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</si>
  <si>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</si>
  <si>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</si>
  <si>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</si>
  <si>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</si>
  <si>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</si>
  <si>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</si>
  <si>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</si>
  <si>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</si>
  <si>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</si>
  <si>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</si>
  <si>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</si>
  <si>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</si>
  <si>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</si>
  <si>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</si>
  <si>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</si>
  <si>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</si>
  <si>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</si>
  <si>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</si>
  <si>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</si>
  <si>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</si>
  <si>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</si>
  <si>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</si>
  <si>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</si>
  <si>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</si>
  <si>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</si>
  <si>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</si>
  <si>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</si>
  <si>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</si>
  <si>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</si>
  <si>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</si>
  <si>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</si>
  <si>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</si>
  <si>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</si>
  <si>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</si>
  <si>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</si>
  <si>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</si>
  <si>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</si>
  <si>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</si>
  <si>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</si>
  <si>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</si>
  <si>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</si>
  <si>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</si>
  <si>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</si>
  <si>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</si>
  <si>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</si>
  <si>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</si>
  <si>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</si>
  <si>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</si>
  <si>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</si>
  <si>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</si>
  <si>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</si>
  <si>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</si>
  <si>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</si>
  <si>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</si>
  <si>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</si>
  <si>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</si>
  <si>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</si>
  <si>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</si>
  <si>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</si>
  <si>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</si>
  <si>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</si>
  <si>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</si>
  <si>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</si>
  <si>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</si>
  <si>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</si>
  <si>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</si>
  <si>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</si>
  <si>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</si>
  <si>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</si>
  <si>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</si>
  <si>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</si>
  <si>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</si>
  <si>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</si>
  <si>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</si>
  <si>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</si>
  <si>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</si>
  <si>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</si>
  <si>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</si>
  <si>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</si>
  <si>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</si>
  <si>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</si>
  <si>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</si>
  <si>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</si>
  <si>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</si>
  <si>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</si>
  <si>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</si>
  <si>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</si>
  <si>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</si>
  <si>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</si>
  <si>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</si>
  <si>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</si>
  <si>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</si>
  <si>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</si>
  <si>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</si>
  <si>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</si>
  <si>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</si>
  <si>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</si>
  <si>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</si>
  <si>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</si>
  <si>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</si>
  <si>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</si>
  <si>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</si>
  <si>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</si>
  <si>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</si>
  <si>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</si>
  <si>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</si>
  <si>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</si>
  <si>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</si>
  <si>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</si>
  <si>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</si>
  <si>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</si>
  <si>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</si>
  <si>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</si>
  <si>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</si>
  <si>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</si>
  <si>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</si>
  <si>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</si>
  <si>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</si>
  <si>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</si>
  <si>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</si>
  <si>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</si>
  <si>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</si>
  <si>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</si>
  <si>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</si>
  <si>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</si>
  <si>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</si>
  <si>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</si>
  <si>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</si>
  <si>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</si>
  <si>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</si>
  <si>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</si>
  <si>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</si>
  <si>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</si>
  <si>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</si>
  <si>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</si>
  <si>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</si>
  <si>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</si>
  <si>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</si>
  <si>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</si>
  <si>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</si>
  <si>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</si>
  <si>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</si>
  <si>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</si>
  <si>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</si>
  <si>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</si>
  <si>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</si>
  <si>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</si>
  <si>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</si>
  <si>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</si>
  <si>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</si>
  <si>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</si>
  <si>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</si>
  <si>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</si>
  <si>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</si>
  <si>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</si>
  <si>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</si>
  <si>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</si>
  <si>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</si>
  <si>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</si>
  <si>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</si>
  <si>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</si>
  <si>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</si>
  <si>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</si>
  <si>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</si>
  <si>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</si>
  <si>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</si>
  <si>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</si>
  <si>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</si>
  <si>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</si>
  <si>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</si>
  <si>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</si>
  <si>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</si>
  <si>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</si>
  <si>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</si>
  <si>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No - the funding has not been allocated in full to adult social care</t>
  </si>
  <si>
    <t>No - we are not targeting this area</t>
  </si>
  <si>
    <t>CATEGORY</t>
  </si>
  <si>
    <t>LANAME</t>
  </si>
  <si>
    <t>LAONSCODE</t>
  </si>
  <si>
    <t>FUND</t>
  </si>
  <si>
    <t>CONTACT</t>
  </si>
  <si>
    <t>SPEND</t>
  </si>
  <si>
    <t>QUAL</t>
  </si>
  <si>
    <t>OTHER</t>
  </si>
  <si>
    <t>INDEX VALUES</t>
  </si>
  <si>
    <t>COMPOSITE</t>
  </si>
  <si>
    <t>NAMES</t>
  </si>
  <si>
    <t>laname</t>
  </si>
  <si>
    <t>laonscode</t>
  </si>
  <si>
    <t>MSIF_WF_fund_alloc</t>
  </si>
  <si>
    <t>contact_name</t>
  </si>
  <si>
    <t>contact_email</t>
  </si>
  <si>
    <t>MSIF_WF_fund_to_ASC</t>
  </si>
  <si>
    <t>target_area_fee_rates</t>
  </si>
  <si>
    <t>target_area_workforce</t>
  </si>
  <si>
    <t>target_area_waiting_times</t>
  </si>
  <si>
    <t>planned_spend_fee_rates</t>
  </si>
  <si>
    <t>planned_spend_workforce</t>
  </si>
  <si>
    <t>planned_spend_waiting_times</t>
  </si>
  <si>
    <t>planned_spend_total</t>
  </si>
  <si>
    <t>Fund_utilisation_summary</t>
  </si>
  <si>
    <t>Fund_alignment_summary</t>
  </si>
  <si>
    <t>template_version</t>
  </si>
  <si>
    <t>original_template_check</t>
  </si>
  <si>
    <t>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</si>
</sst>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
  </numFmts>
  <fonts count="9" x14ac:knownFonts="1">
    <font>
      <sz val="11"/>
      <color theme="1"/>
      <name val="Calibri"/>
      <family val="2"/>
      <scheme val="minor"/>
    </font>
    <font>
      <b/>
      <sz val="12"/>
      <color theme="0"/>
      <name val="Arial"/>
      <family val="2"/>
    </font>
    <font>
      <sz val="11"/>
      <color theme="1"/>
      <name val="Arial"/>
      <family val="2"/>
    </font>
    <font>
      <b/>
      <sz val="12"/>
      <color theme="1"/>
      <name val="Arial"/>
      <family val="2"/>
    </font>
    <font>
      <sz val="12"/>
      <color theme="1"/>
      <name val="Arial"/>
      <family val="2"/>
    </font>
    <font>
      <u/>
      <sz val="11"/>
      <color theme="10"/>
      <name val="Calibri"/>
      <family val="2"/>
      <scheme val="minor"/>
    </font>
    <font>
      <sz val="12"/>
      <name val="Arial"/>
      <family val="2"/>
    </font>
    <font>
      <sz val="11"/>
      <color theme="0"/>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bgColor indexed="64"/>
      </patternFill>
    </fill>
  </fills>
  <borders count="14">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47">
    <xf numFmtId="0" fontId="0" fillId="0" borderId="0" xfId="0"/>
    <xf numFmtId="0" fontId="0" fillId="2" borderId="0" xfId="0" applyFill="1"/>
    <xf numFmtId="0" fontId="0" fillId="3" borderId="0" xfId="0" applyFill="1"/>
    <xf numFmtId="0" fontId="1" fillId="3" borderId="0" xfId="0" applyFont="1" applyFill="1"/>
    <xf numFmtId="0" fontId="3" fillId="2" borderId="0" xfId="0" applyFont="1" applyFill="1"/>
    <xf numFmtId="0" fontId="0" fillId="4" borderId="4" xfId="0" applyFill="1" applyBorder="1"/>
    <xf numFmtId="0" fontId="3" fillId="5" borderId="1" xfId="0" applyFont="1" applyFill="1" applyBorder="1"/>
    <xf numFmtId="0" fontId="4" fillId="2" borderId="2" xfId="0" applyFont="1" applyFill="1" applyBorder="1"/>
    <xf numFmtId="0" fontId="4" fillId="6" borderId="6" xfId="0" applyFont="1" applyFill="1" applyBorder="1" applyProtection="1">
      <protection locked="0"/>
    </xf>
    <xf numFmtId="164" fontId="4" fillId="4" borderId="2" xfId="0" applyNumberFormat="1" applyFont="1" applyFill="1" applyBorder="1"/>
    <xf numFmtId="0" fontId="2" fillId="6" borderId="2" xfId="0" applyFont="1" applyFill="1" applyBorder="1" applyProtection="1">
      <protection locked="0"/>
    </xf>
    <xf numFmtId="0" fontId="2" fillId="6" borderId="2" xfId="0" applyFont="1" applyFill="1" applyBorder="1" applyAlignment="1" applyProtection="1">
      <alignment vertical="top"/>
      <protection locked="0"/>
    </xf>
    <xf numFmtId="0" fontId="4" fillId="2" borderId="7" xfId="0" applyFont="1" applyFill="1" applyBorder="1"/>
    <xf numFmtId="0" fontId="4" fillId="6" borderId="2" xfId="0" applyFont="1" applyFill="1" applyBorder="1" applyProtection="1">
      <protection locked="0"/>
    </xf>
    <xf numFmtId="0" fontId="4" fillId="2" borderId="5" xfId="0" applyFont="1" applyFill="1" applyBorder="1"/>
    <xf numFmtId="0" fontId="4" fillId="6" borderId="5" xfId="0" applyFont="1" applyFill="1" applyBorder="1" applyProtection="1">
      <protection locked="0"/>
    </xf>
    <xf numFmtId="165" fontId="4" fillId="6" borderId="2" xfId="0" applyNumberFormat="1" applyFont="1" applyFill="1" applyBorder="1" applyProtection="1">
      <protection locked="0"/>
    </xf>
    <xf numFmtId="0" fontId="3" fillId="2" borderId="2" xfId="0" applyFont="1" applyFill="1" applyBorder="1"/>
    <xf numFmtId="0" fontId="4" fillId="4" borderId="4" xfId="0" applyFont="1" applyFill="1" applyBorder="1"/>
    <xf numFmtId="0" fontId="0" fillId="4" borderId="5" xfId="0" applyFill="1" applyBorder="1"/>
    <xf numFmtId="164" fontId="0" fillId="0" borderId="0" xfId="0" applyNumberFormat="1"/>
    <xf numFmtId="0" fontId="4" fillId="6" borderId="2" xfId="0" applyFont="1" applyFill="1" applyBorder="1" applyAlignment="1" applyProtection="1">
      <alignment vertical="top" wrapText="1"/>
      <protection locked="0"/>
    </xf>
    <xf numFmtId="0" fontId="0" fillId="0" borderId="0" xfId="0" applyAlignment="1">
      <alignment wrapText="1"/>
    </xf>
    <xf numFmtId="0" fontId="8" fillId="0" borderId="0" xfId="0" applyFont="1" applyAlignment="1">
      <alignment wrapText="1"/>
    </xf>
    <xf numFmtId="0" fontId="7" fillId="0" borderId="0" xfId="0" applyFont="1" applyAlignment="1">
      <alignment wrapText="1"/>
    </xf>
    <xf numFmtId="166" fontId="0" fillId="0" borderId="0" xfId="0" applyNumberFormat="1"/>
    <xf numFmtId="0" fontId="7" fillId="2" borderId="0" xfId="0" applyFont="1" applyFill="1"/>
    <xf numFmtId="0" fontId="7" fillId="0" borderId="0" xfId="0" applyFont="1"/>
    <xf numFmtId="0" fontId="0" fillId="2" borderId="0" xfId="0" applyFill="1" applyProtection="1">
      <protection locked="0"/>
    </xf>
    <xf numFmtId="0" fontId="6" fillId="4" borderId="4" xfId="1" applyFont="1" applyFill="1" applyBorder="1" applyProtection="1">
      <protection locked="0"/>
    </xf>
    <xf numFmtId="0" fontId="4" fillId="2" borderId="3" xfId="0" applyFont="1" applyFill="1" applyBorder="1"/>
    <xf numFmtId="0" fontId="0" fillId="2" borderId="12" xfId="0" applyFill="1" applyBorder="1"/>
    <xf numFmtId="0" fontId="4" fillId="2" borderId="8" xfId="0" applyFont="1" applyFill="1" applyBorder="1"/>
    <xf numFmtId="0" fontId="4" fillId="2" borderId="4" xfId="0" applyFont="1" applyFill="1" applyBorder="1"/>
    <xf numFmtId="0" fontId="0" fillId="2" borderId="11" xfId="0" applyFill="1" applyBorder="1"/>
    <xf numFmtId="0" fontId="4" fillId="2" borderId="9" xfId="0" applyFont="1" applyFill="1" applyBorder="1"/>
    <xf numFmtId="0" fontId="0" fillId="2" borderId="13" xfId="0" applyFill="1" applyBorder="1"/>
    <xf numFmtId="0" fontId="4" fillId="2" borderId="10" xfId="0" applyFont="1" applyFill="1" applyBorder="1"/>
    <xf numFmtId="0" fontId="0" fillId="2" borderId="8" xfId="0" applyFill="1" applyBorder="1"/>
    <xf numFmtId="0" fontId="0" fillId="2" borderId="10" xfId="0" applyFill="1" applyBorder="1"/>
    <xf numFmtId="0" fontId="6" fillId="2" borderId="0" xfId="0" applyFont="1" applyFill="1"/>
    <xf numFmtId="0" fontId="6" fillId="4" borderId="4" xfId="1" applyFont="1" applyFill="1" applyBorder="1" applyAlignment="1" applyProtection="1">
      <alignment wrapText="1"/>
      <protection locked="0"/>
    </xf>
    <xf numFmtId="0" fontId="4" fillId="4" borderId="3" xfId="0" applyFont="1" applyFill="1" applyBorder="1" applyAlignment="1" applyProtection="1">
      <alignment wrapText="1"/>
      <protection locked="0"/>
    </xf>
    <xf numFmtId="0" fontId="4" fillId="4" borderId="4" xfId="0" applyFont="1" applyFill="1" applyBorder="1" applyAlignment="1" applyProtection="1">
      <alignment wrapText="1"/>
      <protection locked="0"/>
    </xf>
    <xf numFmtId="0" fontId="0" fillId="4" borderId="4" xfId="0" applyFill="1" applyBorder="1" applyProtection="1">
      <protection locked="0"/>
    </xf>
    <xf numFmtId="0" fontId="4" fillId="4" borderId="5" xfId="0" applyFont="1" applyFill="1" applyBorder="1" applyAlignment="1" applyProtection="1">
      <alignment wrapText="1"/>
      <protection locked="0"/>
    </xf>
    <xf numFmtId="0" fontId="3" fillId="4" borderId="4" xfId="0" applyFont="1" applyFill="1" applyBorder="1" applyProtection="1">
      <protection locked="0"/>
    </xf>
  </cellXfs>
  <cellStyles count="2">
    <cellStyle name="Hyperlink" xfId="1" builtinId="8"/>
    <cellStyle name="Norma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3" dT="2023-09-21T09:28:41.42" personId="{00000000-0000-0000-0000-000000000000}" id="{B46D2DEA-F373-4DC6-811D-6EDA34283764}">
    <text>[Mention was removed]  starter for 10 for you :)</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market-sustainability-and-improvement-fund-workforce-fun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local-authority-revenue-expenditure-and-financing-2023-24-budget-england/local-authority-revenue-expenditure-and-financing-2023-24-budget-england"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www.england.nhs.uk/long-read/delivering-operational-resilience-across-the-nhs-this-winter/"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A3A41-F98C-4703-AF37-9168AAE9A8DD}">
  <sheetPr>
    <tabColor theme="0" tint="-4.9989318521683403E-2"/>
  </sheetPr>
  <dimension ref="A1:BL29"/>
  <sheetViews>
    <sheetView topLeftCell="A7" zoomScaleNormal="100" workbookViewId="0">
      <selection activeCell="C8" sqref="C8"/>
    </sheetView>
  </sheetViews>
  <sheetFormatPr defaultRowHeight="14.4" x14ac:dyDescent="0.3"/>
  <cols>
    <col min="1" max="1" width="120.77734375" style="1" customWidth="1"/>
    <col min="2" max="2" width="0" style="1" hidden="1" customWidth="1"/>
    <col min="3" max="3" width="41.21875" style="1" customWidth="1"/>
    <col min="4" max="64" width="9.21875" style="1"/>
  </cols>
  <sheetData>
    <row r="1" spans="1:13" s="2" customFormat="1" ht="15.6" x14ac:dyDescent="0.3">
      <c r="A1" s="3" t="s">
        <v>0</v>
      </c>
    </row>
    <row r="2" spans="1:13" x14ac:dyDescent="0.3">
      <c r="A2" s="28"/>
      <c r="C2" s="28"/>
      <c r="D2" s="28"/>
      <c r="E2" s="28"/>
      <c r="F2" s="28"/>
      <c r="G2" s="28"/>
      <c r="H2" s="28"/>
      <c r="I2" s="28"/>
      <c r="J2" s="28"/>
      <c r="K2" s="28"/>
      <c r="L2" s="28"/>
      <c r="M2" s="28"/>
    </row>
    <row r="3" spans="1:13" ht="15.6" x14ac:dyDescent="0.3">
      <c r="A3" s="4" t="s">
        <v>1</v>
      </c>
      <c r="C3" s="28"/>
      <c r="D3" s="28"/>
      <c r="E3" s="28"/>
      <c r="F3" s="28"/>
      <c r="G3" s="28"/>
      <c r="H3" s="28"/>
      <c r="I3" s="28"/>
      <c r="J3" s="28"/>
      <c r="K3" s="28"/>
      <c r="L3" s="28"/>
      <c r="M3" s="28"/>
    </row>
    <row r="4" spans="1:13" x14ac:dyDescent="0.3">
      <c r="C4" s="28"/>
      <c r="D4" s="28"/>
      <c r="E4" s="28"/>
      <c r="F4" s="28"/>
      <c r="G4" s="28"/>
      <c r="H4" s="28"/>
      <c r="I4" s="28"/>
      <c r="J4" s="28"/>
      <c r="K4" s="28"/>
      <c r="L4" s="28"/>
      <c r="M4" s="28"/>
    </row>
    <row r="5" spans="1:13" ht="76.5" customHeight="1" x14ac:dyDescent="0.3">
      <c r="A5" s="42" t="s">
        <v>2</v>
      </c>
      <c r="C5" s="28"/>
      <c r="D5" s="28"/>
      <c r="E5" s="28"/>
      <c r="F5" s="28"/>
      <c r="G5" s="28"/>
      <c r="H5" s="28"/>
      <c r="I5" s="28"/>
      <c r="J5" s="28"/>
      <c r="K5" s="28"/>
      <c r="L5" s="28"/>
      <c r="M5" s="28"/>
    </row>
    <row r="6" spans="1:13" ht="15.6" x14ac:dyDescent="0.3">
      <c r="A6" s="29" t="s">
        <v>3</v>
      </c>
      <c r="C6" s="28"/>
      <c r="D6" s="28"/>
      <c r="E6" s="28"/>
      <c r="F6" s="28"/>
      <c r="G6" s="28"/>
      <c r="H6" s="28"/>
      <c r="I6" s="28"/>
      <c r="J6" s="28"/>
      <c r="K6" s="28"/>
      <c r="L6" s="28"/>
      <c r="M6" s="28"/>
    </row>
    <row r="7" spans="1:13" x14ac:dyDescent="0.3">
      <c r="A7" s="5"/>
      <c r="C7" s="28"/>
      <c r="D7" s="28"/>
      <c r="E7" s="28"/>
      <c r="F7" s="28"/>
      <c r="G7" s="28"/>
      <c r="H7" s="28"/>
      <c r="I7" s="28"/>
      <c r="J7" s="28"/>
      <c r="K7" s="28"/>
      <c r="L7" s="28"/>
      <c r="M7" s="28"/>
    </row>
    <row r="8" spans="1:13" ht="46.5" customHeight="1" x14ac:dyDescent="0.3">
      <c r="A8" s="43" t="s">
        <v>4</v>
      </c>
      <c r="C8" s="28"/>
      <c r="D8" s="28"/>
      <c r="E8" s="28"/>
      <c r="F8" s="28"/>
      <c r="G8" s="28"/>
      <c r="H8" s="28"/>
      <c r="I8" s="28"/>
      <c r="J8" s="28"/>
      <c r="K8" s="28"/>
      <c r="L8" s="28"/>
      <c r="M8" s="28"/>
    </row>
    <row r="9" spans="1:13" x14ac:dyDescent="0.3">
      <c r="A9" s="44"/>
      <c r="C9" s="28"/>
      <c r="D9" s="28"/>
      <c r="E9" s="28"/>
      <c r="F9" s="28"/>
      <c r="G9" s="28"/>
      <c r="H9" s="28"/>
      <c r="I9" s="28"/>
      <c r="J9" s="28"/>
      <c r="K9" s="28"/>
      <c r="L9" s="28"/>
      <c r="M9" s="28"/>
    </row>
    <row r="10" spans="1:13" ht="46.5" customHeight="1" x14ac:dyDescent="0.3">
      <c r="A10" s="43" t="s">
        <v>5</v>
      </c>
      <c r="C10" s="28"/>
      <c r="D10" s="28"/>
      <c r="E10" s="28"/>
      <c r="F10" s="28"/>
      <c r="G10" s="28"/>
      <c r="H10" s="28"/>
      <c r="I10" s="28"/>
      <c r="J10" s="28"/>
      <c r="K10" s="28"/>
      <c r="L10" s="28"/>
      <c r="M10" s="28"/>
    </row>
    <row r="11" spans="1:13" x14ac:dyDescent="0.3">
      <c r="A11" s="44"/>
      <c r="C11" s="28"/>
      <c r="D11" s="28"/>
      <c r="E11" s="28"/>
      <c r="F11" s="28"/>
      <c r="G11" s="28"/>
      <c r="H11" s="28"/>
      <c r="I11" s="28"/>
      <c r="J11" s="28"/>
      <c r="K11" s="28"/>
      <c r="L11" s="28"/>
      <c r="M11" s="28"/>
    </row>
    <row r="12" spans="1:13" ht="92.25" customHeight="1" x14ac:dyDescent="0.3">
      <c r="A12" s="43" t="s">
        <v>6</v>
      </c>
      <c r="C12" s="28"/>
      <c r="D12" s="28"/>
      <c r="E12" s="28"/>
      <c r="F12" s="28"/>
      <c r="G12" s="28"/>
      <c r="H12" s="28"/>
      <c r="I12" s="28"/>
      <c r="J12" s="28"/>
      <c r="K12" s="28"/>
      <c r="L12" s="28"/>
      <c r="M12" s="28"/>
    </row>
    <row r="13" spans="1:13" x14ac:dyDescent="0.3">
      <c r="A13" s="44"/>
      <c r="C13" s="28"/>
      <c r="D13" s="28"/>
      <c r="E13" s="28"/>
      <c r="F13" s="28"/>
      <c r="G13" s="28"/>
      <c r="H13" s="28"/>
      <c r="I13" s="28"/>
      <c r="J13" s="28"/>
      <c r="K13" s="28"/>
      <c r="L13" s="28"/>
      <c r="M13" s="28"/>
    </row>
    <row r="14" spans="1:13" ht="15.6" x14ac:dyDescent="0.3">
      <c r="A14" s="46" t="s">
        <v>7</v>
      </c>
      <c r="C14" s="28"/>
      <c r="D14" s="28"/>
      <c r="E14" s="28"/>
      <c r="F14" s="28"/>
      <c r="G14" s="28"/>
      <c r="H14" s="28"/>
      <c r="I14" s="28"/>
      <c r="J14" s="28"/>
      <c r="K14" s="28"/>
      <c r="L14" s="28"/>
      <c r="M14" s="28"/>
    </row>
    <row r="15" spans="1:13" ht="61.5" customHeight="1" x14ac:dyDescent="0.3">
      <c r="A15" s="45" t="s">
        <v>8</v>
      </c>
      <c r="C15" s="28"/>
      <c r="D15" s="28"/>
      <c r="E15" s="28"/>
      <c r="F15" s="28"/>
      <c r="G15" s="28"/>
      <c r="H15" s="28"/>
      <c r="I15" s="28"/>
      <c r="J15" s="28"/>
      <c r="K15" s="28"/>
      <c r="L15" s="28"/>
      <c r="M15" s="28"/>
    </row>
    <row r="16" spans="1:13" x14ac:dyDescent="0.3">
      <c r="A16" s="28"/>
      <c r="C16" s="28"/>
      <c r="D16" s="28"/>
      <c r="E16" s="28"/>
      <c r="F16" s="28"/>
      <c r="G16" s="28"/>
      <c r="H16" s="28"/>
      <c r="I16" s="28"/>
      <c r="J16" s="28"/>
      <c r="K16" s="28"/>
      <c r="L16" s="28"/>
      <c r="M16" s="28"/>
    </row>
    <row r="17" spans="1:13" x14ac:dyDescent="0.3">
      <c r="A17" s="28"/>
      <c r="C17" s="28"/>
      <c r="D17" s="28"/>
      <c r="E17" s="28"/>
      <c r="F17" s="28"/>
      <c r="G17" s="28"/>
      <c r="H17" s="28"/>
      <c r="I17" s="28"/>
      <c r="J17" s="28"/>
      <c r="K17" s="28"/>
      <c r="L17" s="28"/>
      <c r="M17" s="28"/>
    </row>
    <row r="18" spans="1:13" x14ac:dyDescent="0.3">
      <c r="A18" s="28"/>
      <c r="C18" s="28"/>
      <c r="D18" s="28"/>
      <c r="E18" s="28"/>
      <c r="F18" s="28"/>
      <c r="G18" s="28"/>
      <c r="H18" s="28"/>
      <c r="I18" s="28"/>
      <c r="J18" s="28"/>
      <c r="K18" s="28"/>
      <c r="L18" s="28"/>
      <c r="M18" s="28"/>
    </row>
    <row r="19" spans="1:13" ht="15.6" x14ac:dyDescent="0.3">
      <c r="A19" s="4" t="s">
        <v>9</v>
      </c>
      <c r="C19" s="4" t="s">
        <v>10</v>
      </c>
    </row>
    <row r="20" spans="1:13" ht="15.6" x14ac:dyDescent="0.3">
      <c r="A20" s="4" t="s">
        <v>11</v>
      </c>
    </row>
    <row r="21" spans="1:13" ht="15.6" x14ac:dyDescent="0.3">
      <c r="A21" s="30" t="s">
        <v>12</v>
      </c>
      <c r="B21" s="31">
        <f>IF('Spend return'!B18="",0,1)</f>
        <v>1</v>
      </c>
      <c r="C21" s="32" t="str">
        <f t="shared" ref="C21:C26" si="0">IF(B21=1,"Yes","No")</f>
        <v>Yes</v>
      </c>
    </row>
    <row r="22" spans="1:13" ht="15.6" x14ac:dyDescent="0.3">
      <c r="A22" s="33" t="s">
        <v>13</v>
      </c>
      <c r="B22" s="34">
        <f>IF(ISBLANK('Spend return'!B24),0,1)*IF(ISNUMBER(SEARCH("@",'Spend return'!B25)),1,0)</f>
        <v>1</v>
      </c>
      <c r="C22" s="35" t="str">
        <f t="shared" si="0"/>
        <v>Yes</v>
      </c>
    </row>
    <row r="23" spans="1:13" ht="15.6" x14ac:dyDescent="0.3">
      <c r="A23" s="33" t="s">
        <v>14</v>
      </c>
      <c r="B23" s="34">
        <f>IF('Spend return'!B30="Yes - the funding has been allocated in full to adult social care",1,0)</f>
        <v>1</v>
      </c>
      <c r="C23" s="35" t="str">
        <f t="shared" si="0"/>
        <v>Yes</v>
      </c>
    </row>
    <row r="24" spans="1:13" ht="15.6" x14ac:dyDescent="0.3">
      <c r="A24" s="33" t="s">
        <v>15</v>
      </c>
      <c r="B24" s="34">
        <f>IF(OR('Spend return'!B35="Yes - we are targeting this area",'Spend return'!B36="Yes - we are targeting this area",'Spend return'!B37="Yes - we are targeting this area"),1,0)</f>
        <v>1</v>
      </c>
      <c r="C24" s="35" t="str">
        <f t="shared" si="0"/>
        <v>Yes</v>
      </c>
    </row>
    <row r="25" spans="1:13" ht="15.6" x14ac:dyDescent="0.3">
      <c r="A25" s="33" t="s">
        <v>16</v>
      </c>
      <c r="B25" s="34">
        <f>IF(OR(ISTEXT('Spend return'!B42),ISBLANK('Spend return'!B42),'Spend return'!B42&lt;0),0,1)*IF(OR(ISTEXT('Spend return'!B43),ISBLANK('Spend return'!B43),'Spend return'!B43&lt;0),0,1)*IF(OR(ISTEXT('Spend return'!B44),ISBLANK('Spend return'!B44),'Spend return'!B44&lt;0),0,1)</f>
        <v>0</v>
      </c>
      <c r="C25" s="35" t="str">
        <f t="shared" si="0"/>
        <v>No</v>
      </c>
    </row>
    <row r="26" spans="1:13" ht="15.6" x14ac:dyDescent="0.3">
      <c r="A26" s="14" t="s">
        <v>17</v>
      </c>
      <c r="B26" s="36">
        <f>IFERROR(IF(AND('Spend return'!B45&gt;='Spend return'!B19-100,'Spend return'!B45&lt;='Spend return'!B19+100),1,0),0)</f>
        <v>1</v>
      </c>
      <c r="C26" s="37" t="str">
        <f t="shared" si="0"/>
        <v>Yes</v>
      </c>
    </row>
    <row r="27" spans="1:13" ht="15.6" x14ac:dyDescent="0.3">
      <c r="A27" s="4" t="s">
        <v>18</v>
      </c>
    </row>
    <row r="28" spans="1:13" ht="15.6" x14ac:dyDescent="0.3">
      <c r="A28" s="30" t="s">
        <v>19</v>
      </c>
      <c r="B28" s="38">
        <f>IF(ISBLANK('Qualitative report'!A19),0,1)</f>
        <v>1</v>
      </c>
      <c r="C28" s="32" t="str">
        <f>IF(B28=1,"Yes","No")</f>
        <v>Yes</v>
      </c>
    </row>
    <row r="29" spans="1:13" ht="15.6" x14ac:dyDescent="0.3">
      <c r="A29" s="14" t="s">
        <v>20</v>
      </c>
      <c r="B29" s="39">
        <f>IF(ISBLANK('Qualitative report'!A23),0,1)</f>
        <v>1</v>
      </c>
      <c r="C29" s="37" t="str">
        <f>IF(B29=1,"Yes","No")</f>
        <v>Yes</v>
      </c>
    </row>
  </sheetData>
  <sheetProtection algorithmName="SHA-512" hashValue="Bkwv0Apb1J475eKoAGfMhiyAM6FuV4itQaX/OosPfre94CrxtIr/mhJ/CyJDhqkkOfsuc/iqkz8V6Oe/aRiCJQ==" saltValue="q1bl8aQ1r6tfbj19EBGF5A==" spinCount="100000" sheet="1" objects="1" scenarios="1" selectLockedCells="1"/>
  <conditionalFormatting sqref="C21:C26">
    <cfRule type="cellIs" dxfId="3" priority="3" operator="equal">
      <formula>"No"</formula>
    </cfRule>
    <cfRule type="cellIs" dxfId="2" priority="4" operator="equal">
      <formula>"Yes"</formula>
    </cfRule>
  </conditionalFormatting>
  <conditionalFormatting sqref="C28:C29">
    <cfRule type="cellIs" dxfId="1" priority="1" operator="equal">
      <formula>"No"</formula>
    </cfRule>
    <cfRule type="cellIs" dxfId="0" priority="2" operator="equal">
      <formula>"Yes"</formula>
    </cfRule>
  </conditionalFormatting>
  <hyperlinks>
    <hyperlink ref="A6" r:id="rId1" xr:uid="{08BE796A-65E9-4C0E-A3FA-9E61E995781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DE8E-015F-4037-86FC-E9AD08FCE431}">
  <sheetPr>
    <tabColor theme="7"/>
  </sheetPr>
  <dimension ref="A1:BN65"/>
  <sheetViews>
    <sheetView tabSelected="1" zoomScale="80" zoomScaleNormal="80" workbookViewId="0">
      <selection activeCell="B37" sqref="B37"/>
    </sheetView>
  </sheetViews>
  <sheetFormatPr defaultRowHeight="14.4" x14ac:dyDescent="0.3"/>
  <cols>
    <col min="1" max="1" width="120.77734375" style="1" customWidth="1"/>
    <col min="2" max="2" width="62.21875" style="1" customWidth="1"/>
    <col min="3" max="66" width="9.21875" style="1"/>
  </cols>
  <sheetData>
    <row r="1" spans="1:11" s="2" customFormat="1" ht="15.6" x14ac:dyDescent="0.3">
      <c r="A1" s="3" t="s">
        <v>0</v>
      </c>
    </row>
    <row r="2" spans="1:11" x14ac:dyDescent="0.3">
      <c r="A2" s="28"/>
      <c r="B2" s="28"/>
      <c r="C2" s="28"/>
      <c r="D2" s="28"/>
      <c r="E2" s="28"/>
      <c r="F2" s="28"/>
      <c r="G2" s="28"/>
      <c r="H2" s="28"/>
      <c r="I2" s="28"/>
      <c r="J2" s="28"/>
      <c r="K2" s="28"/>
    </row>
    <row r="3" spans="1:11" ht="15.6" x14ac:dyDescent="0.3">
      <c r="A3" s="4" t="s">
        <v>21</v>
      </c>
      <c r="B3" s="28"/>
      <c r="C3" s="28"/>
      <c r="D3" s="28"/>
      <c r="E3" s="28"/>
      <c r="F3" s="28"/>
      <c r="G3" s="28"/>
      <c r="H3" s="28"/>
      <c r="I3" s="28"/>
      <c r="J3" s="28"/>
      <c r="K3" s="28"/>
    </row>
    <row r="4" spans="1:11" ht="75.599999999999994" x14ac:dyDescent="0.3">
      <c r="A4" s="42" t="s">
        <v>22</v>
      </c>
      <c r="B4" s="28"/>
      <c r="C4" s="28"/>
      <c r="D4" s="28"/>
      <c r="E4" s="28"/>
      <c r="F4" s="28"/>
      <c r="G4" s="28"/>
      <c r="H4" s="28"/>
      <c r="I4" s="28"/>
      <c r="J4" s="28"/>
      <c r="K4" s="28"/>
    </row>
    <row r="5" spans="1:11" ht="15.6" x14ac:dyDescent="0.3">
      <c r="A5" s="43"/>
      <c r="B5" s="28"/>
      <c r="C5" s="28"/>
      <c r="D5" s="28"/>
      <c r="E5" s="28"/>
      <c r="F5" s="28"/>
      <c r="G5" s="28"/>
      <c r="H5" s="28"/>
      <c r="I5" s="28"/>
      <c r="J5" s="28"/>
      <c r="K5" s="28"/>
    </row>
    <row r="6" spans="1:11" ht="30.6" x14ac:dyDescent="0.3">
      <c r="A6" s="43" t="s">
        <v>23</v>
      </c>
      <c r="B6" s="28"/>
      <c r="C6" s="28"/>
      <c r="D6" s="28"/>
      <c r="E6" s="28"/>
      <c r="F6" s="28"/>
      <c r="G6" s="28"/>
      <c r="H6" s="28"/>
      <c r="I6" s="28"/>
      <c r="J6" s="28"/>
      <c r="K6" s="28"/>
    </row>
    <row r="7" spans="1:11" ht="30.6" x14ac:dyDescent="0.3">
      <c r="A7" s="41" t="s">
        <v>24</v>
      </c>
      <c r="B7" s="28"/>
      <c r="C7" s="28"/>
      <c r="D7" s="28"/>
      <c r="E7" s="28"/>
      <c r="F7" s="28"/>
      <c r="G7" s="28"/>
      <c r="H7" s="28"/>
      <c r="I7" s="28"/>
      <c r="J7" s="28"/>
      <c r="K7" s="28"/>
    </row>
    <row r="8" spans="1:11" ht="60.6" x14ac:dyDescent="0.3">
      <c r="A8" s="41" t="s">
        <v>25</v>
      </c>
      <c r="B8" s="28"/>
      <c r="C8" s="28"/>
      <c r="D8" s="28"/>
      <c r="E8" s="28"/>
      <c r="F8" s="28"/>
      <c r="G8" s="28"/>
      <c r="H8" s="28"/>
      <c r="I8" s="28"/>
      <c r="J8" s="28"/>
      <c r="K8" s="28"/>
    </row>
    <row r="9" spans="1:11" x14ac:dyDescent="0.3">
      <c r="A9" s="44"/>
      <c r="B9" s="28"/>
      <c r="C9" s="28"/>
      <c r="D9" s="28"/>
      <c r="E9" s="28"/>
      <c r="F9" s="28"/>
      <c r="G9" s="28"/>
      <c r="H9" s="28"/>
      <c r="I9" s="28"/>
      <c r="J9" s="28"/>
      <c r="K9" s="28"/>
    </row>
    <row r="10" spans="1:11" ht="76.5" customHeight="1" x14ac:dyDescent="0.3">
      <c r="A10" s="43" t="s">
        <v>26</v>
      </c>
      <c r="B10" s="28"/>
      <c r="C10" s="28"/>
      <c r="D10" s="28"/>
      <c r="E10" s="28"/>
      <c r="F10" s="28"/>
      <c r="G10" s="28"/>
      <c r="H10" s="28"/>
      <c r="I10" s="28"/>
      <c r="J10" s="28"/>
      <c r="K10" s="28"/>
    </row>
    <row r="11" spans="1:11" x14ac:dyDescent="0.3">
      <c r="A11" s="44"/>
      <c r="B11" s="28"/>
      <c r="C11" s="28"/>
      <c r="D11" s="28"/>
      <c r="E11" s="28"/>
      <c r="F11" s="28"/>
      <c r="G11" s="28"/>
      <c r="H11" s="28"/>
      <c r="I11" s="28"/>
      <c r="J11" s="28"/>
      <c r="K11" s="28"/>
    </row>
    <row r="12" spans="1:11" ht="63.75" customHeight="1" x14ac:dyDescent="0.3">
      <c r="A12" s="45" t="s">
        <v>27</v>
      </c>
      <c r="B12" s="28"/>
      <c r="C12" s="28"/>
      <c r="D12" s="28"/>
      <c r="E12" s="28"/>
      <c r="F12" s="28"/>
      <c r="G12" s="28"/>
      <c r="H12" s="28"/>
      <c r="I12" s="28"/>
      <c r="J12" s="28"/>
      <c r="K12" s="28"/>
    </row>
    <row r="13" spans="1:11" x14ac:dyDescent="0.3">
      <c r="A13" s="28"/>
      <c r="B13" s="28"/>
      <c r="C13" s="28"/>
      <c r="D13" s="28"/>
      <c r="E13" s="28"/>
      <c r="F13" s="28"/>
      <c r="G13" s="28"/>
      <c r="H13" s="28"/>
      <c r="I13" s="28"/>
      <c r="J13" s="28"/>
      <c r="K13" s="28"/>
    </row>
    <row r="14" spans="1:11" x14ac:dyDescent="0.3">
      <c r="A14" s="28"/>
      <c r="B14" s="28"/>
      <c r="C14" s="28"/>
      <c r="D14" s="28"/>
      <c r="E14" s="28"/>
      <c r="F14" s="28"/>
      <c r="G14" s="28"/>
      <c r="H14" s="28"/>
      <c r="I14" s="28"/>
      <c r="J14" s="28"/>
      <c r="K14" s="28"/>
    </row>
    <row r="15" spans="1:11" x14ac:dyDescent="0.3">
      <c r="A15" s="28"/>
      <c r="B15" s="28"/>
      <c r="C15" s="28"/>
      <c r="D15" s="28"/>
      <c r="E15" s="28"/>
      <c r="F15" s="28"/>
      <c r="G15" s="28"/>
      <c r="H15" s="28"/>
      <c r="I15" s="28"/>
      <c r="J15" s="28"/>
      <c r="K15" s="28"/>
    </row>
    <row r="16" spans="1:11" ht="15.6" x14ac:dyDescent="0.3">
      <c r="A16" s="4" t="s">
        <v>28</v>
      </c>
      <c r="C16" s="28"/>
      <c r="D16" s="28"/>
      <c r="E16" s="28"/>
      <c r="F16" s="28"/>
      <c r="G16" s="28"/>
      <c r="H16" s="28"/>
      <c r="I16" s="28"/>
      <c r="J16" s="28"/>
      <c r="K16" s="28"/>
    </row>
    <row r="17" spans="1:11" ht="15.6" x14ac:dyDescent="0.3">
      <c r="A17" s="6" t="s">
        <v>29</v>
      </c>
      <c r="B17" s="6" t="s">
        <v>30</v>
      </c>
      <c r="C17" s="28"/>
      <c r="D17" s="28"/>
      <c r="E17" s="28"/>
      <c r="F17" s="28"/>
      <c r="G17" s="28"/>
      <c r="H17" s="28"/>
      <c r="I17" s="28"/>
      <c r="J17" s="28"/>
      <c r="K17" s="28"/>
    </row>
    <row r="18" spans="1:11" ht="15.6" x14ac:dyDescent="0.3">
      <c r="A18" s="7" t="s">
        <v>31</v>
      </c>
      <c r="B18" s="8" t="s">
        <v>32</v>
      </c>
    </row>
    <row r="19" spans="1:11" ht="15.6" x14ac:dyDescent="0.3">
      <c r="A19" s="7" t="s">
        <v>33</v>
      </c>
      <c r="B19" s="9">
        <f>IFERROR(INDEX('LA Allocations'!B2:B154,MATCH('Spend return'!B18,'LA Allocations'!A2:A154,0)),"")</f>
        <v>206408</v>
      </c>
    </row>
    <row r="22" spans="1:11" ht="15.6" x14ac:dyDescent="0.3">
      <c r="A22" s="4" t="s">
        <v>34</v>
      </c>
    </row>
    <row r="23" spans="1:11" ht="15.6" x14ac:dyDescent="0.3">
      <c r="A23" s="6" t="s">
        <v>29</v>
      </c>
      <c r="B23" s="6" t="s">
        <v>30</v>
      </c>
    </row>
    <row r="24" spans="1:11" ht="15.6" x14ac:dyDescent="0.3">
      <c r="A24" s="7" t="s">
        <v>35</v>
      </c>
      <c r="B24" s="10" t="s">
        <v>36</v>
      </c>
    </row>
    <row r="25" spans="1:11" ht="15.6" x14ac:dyDescent="0.3">
      <c r="A25" s="7" t="s">
        <v>37</v>
      </c>
      <c r="B25" s="11" t="s">
        <v>38</v>
      </c>
    </row>
    <row r="28" spans="1:11" ht="15.6" x14ac:dyDescent="0.3">
      <c r="A28" s="4" t="s">
        <v>39</v>
      </c>
    </row>
    <row r="29" spans="1:11" ht="15.6" x14ac:dyDescent="0.3">
      <c r="A29" s="6" t="s">
        <v>29</v>
      </c>
      <c r="B29" s="6" t="s">
        <v>40</v>
      </c>
    </row>
    <row r="30" spans="1:11" ht="15.6" x14ac:dyDescent="0.3">
      <c r="A30" s="12" t="s">
        <v>41</v>
      </c>
      <c r="B30" s="8" t="s">
        <v>42</v>
      </c>
    </row>
    <row r="33" spans="1:3" ht="15.6" x14ac:dyDescent="0.3">
      <c r="A33" s="4" t="s">
        <v>43</v>
      </c>
    </row>
    <row r="34" spans="1:3" ht="15.6" x14ac:dyDescent="0.3">
      <c r="A34" s="6" t="s">
        <v>29</v>
      </c>
      <c r="B34" s="6" t="s">
        <v>40</v>
      </c>
    </row>
    <row r="35" spans="1:3" ht="15.6" x14ac:dyDescent="0.3">
      <c r="A35" s="7" t="s">
        <v>44</v>
      </c>
      <c r="B35" s="13" t="s">
        <v>45</v>
      </c>
    </row>
    <row r="36" spans="1:3" ht="15.6" x14ac:dyDescent="0.3">
      <c r="A36" s="7" t="s">
        <v>46</v>
      </c>
      <c r="B36" s="13" t="s">
        <v>374</v>
      </c>
    </row>
    <row r="37" spans="1:3" ht="15.6" x14ac:dyDescent="0.3">
      <c r="A37" s="14" t="s">
        <v>47</v>
      </c>
      <c r="B37" s="15" t="s">
        <v>374</v>
      </c>
    </row>
    <row r="40" spans="1:3" ht="15.6" x14ac:dyDescent="0.3">
      <c r="A40" s="4" t="s">
        <v>48</v>
      </c>
    </row>
    <row r="41" spans="1:3" ht="15.6" x14ac:dyDescent="0.3">
      <c r="A41" s="6" t="s">
        <v>29</v>
      </c>
      <c r="B41" s="6" t="s">
        <v>40</v>
      </c>
    </row>
    <row r="42" spans="1:3" ht="15.6" x14ac:dyDescent="0.3">
      <c r="A42" s="7" t="s">
        <v>49</v>
      </c>
      <c r="B42" s="16">
        <v>206408</v>
      </c>
      <c r="C42" s="40" t="str">
        <f>IF(AND(B42&gt;0,B35="No - we are not targeting this area"),"Warning: local authority has reported spend in area that they are not targeting.","")</f>
        <v/>
      </c>
    </row>
    <row r="43" spans="1:3" ht="15.6" x14ac:dyDescent="0.3">
      <c r="A43" s="7" t="s">
        <v>50</v>
      </c>
      <c r="B43" s="16"/>
      <c r="C43" s="40" t="str">
        <f>IF(AND(B43&gt;0,B36="No - we are not targeting this area"),"Warning: local authority has reported spend in area that they are not targeting.","")</f>
        <v/>
      </c>
    </row>
    <row r="44" spans="1:3" ht="15.6" x14ac:dyDescent="0.3">
      <c r="A44" s="7" t="s">
        <v>51</v>
      </c>
      <c r="B44" s="16"/>
      <c r="C44" s="40" t="str">
        <f>IF(AND(B44&gt;0,B37="No - we are not targeting this area"),"Warning: local authority has reported spend in area that they are not targeting.","")</f>
        <v/>
      </c>
    </row>
    <row r="45" spans="1:3" ht="15.6" x14ac:dyDescent="0.3">
      <c r="A45" s="17" t="s">
        <v>52</v>
      </c>
      <c r="B45" s="9">
        <f>IFERROR(SUM(B42:B44),"")</f>
        <v>206408</v>
      </c>
    </row>
    <row r="65" spans="27:27" x14ac:dyDescent="0.3">
      <c r="AA65" s="26" t="s">
        <v>53</v>
      </c>
    </row>
  </sheetData>
  <sheetProtection algorithmName="SHA-512" hashValue="dN2yos4FDSCOA17tjAtqNZw00uToVk9cjDgaVA4bQ1b5u4ICxMmEkPiOwyjV791xutGDfLxCz0BXMh5Qbb1aIg==" saltValue="OXlWqDZFEcSvORCDobcyPw==" spinCount="100000" sheet="1" objects="1" scenarios="1" selectLockedCells="1"/>
  <dataValidations count="5">
    <dataValidation type="custom" allowBlank="1" showInputMessage="1" showErrorMessage="1" errorTitle="Invalid Input" sqref="B19" xr:uid="{38D1718C-2E86-48C7-A0BE-C3DD4963781E}">
      <formula1>B47+B48+B49+B50=B19</formula1>
    </dataValidation>
    <dataValidation type="custom" allowBlank="1" showInputMessage="1" showErrorMessage="1" errorTitle="Invalid Input" error="Please enter a valid email address" sqref="B25" xr:uid="{14419047-126D-48BC-949D-EBE45B6DC1C0}">
      <formula1>FIND("@",B25)&gt;0</formula1>
    </dataValidation>
    <dataValidation type="custom" operator="greaterThanOrEqual" allowBlank="1" showInputMessage="1" showErrorMessage="1" errorTitle="Invalid Input" error="Please enter text here" sqref="B24" xr:uid="{CC6F0AC1-BA32-43BB-AE94-0CF38F6D43A5}">
      <formula1>ISTEXT(B24)</formula1>
    </dataValidation>
    <dataValidation type="custom" allowBlank="1" showInputMessage="1" showErrorMessage="1" errorTitle="Invalid Input" error="Please ener a numeric value greater than or equal to 0" sqref="B43" xr:uid="{F1EBCDC6-618A-40D5-A388-664834428FE0}">
      <formula1>AND(ISNUMBER(B43),B43&gt;=0)</formula1>
    </dataValidation>
    <dataValidation type="custom" allowBlank="1" showInputMessage="1" showErrorMessage="1" errorTitle="Invalid Input" error="Please enter a numeric value greater than or equal to 0" sqref="B42 B44" xr:uid="{E0BF04CB-4966-405A-952D-F5CCAC3E1B1C}">
      <formula1>AND(ISNUMBER(B42),B42&gt;=0)</formula1>
    </dataValidation>
  </dataValidations>
  <hyperlinks>
    <hyperlink ref="A7" r:id="rId1" xr:uid="{8FF4C382-012D-4E84-8FBF-E57CAA0698FE}"/>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errorTitle="Invalid Input" error="Please select an option from the drop-down list" xr:uid="{2F293E53-6037-46DA-9CE5-BDBBCFB31A21}">
          <x14:formula1>
            <xm:f>'LA Allocations'!$A$2:$A$154</xm:f>
          </x14:formula1>
          <xm:sqref>B18</xm:sqref>
        </x14:dataValidation>
        <x14:dataValidation type="list" allowBlank="1" showInputMessage="1" showErrorMessage="1" errorTitle="Invalid Input" error="Please select an option from the drop-down list" xr:uid="{614F6FD7-A40B-40DC-801B-19A785143B27}">
          <x14:formula1>
            <xm:f>'LA Allocations'!$A$167:$A$168</xm:f>
          </x14:formula1>
          <xm:sqref>B30</xm:sqref>
        </x14:dataValidation>
        <x14:dataValidation type="list" allowBlank="1" showInputMessage="1" showErrorMessage="1" errorTitle="Invalid Input" error="Please select an option from the drop-down list" xr:uid="{84EC3F7C-42D9-4F15-85AC-8E819C0961DF}">
          <x14:formula1>
            <xm:f>'LA Allocations'!$A$171:$A$172</xm:f>
          </x14:formula1>
          <xm:sqref>B35:B37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88ABF-5C67-4438-93B4-C7C29AEF52C9}">
  <sheetPr>
    <tabColor theme="7"/>
  </sheetPr>
  <dimension ref="A1:BP26"/>
  <sheetViews>
    <sheetView topLeftCell="A19" zoomScale="90" zoomScaleNormal="90" workbookViewId="0">
      <selection activeCell="A23" sqref="A23"/>
    </sheetView>
  </sheetViews>
  <sheetFormatPr defaultRowHeight="14.4" x14ac:dyDescent="0.3"/>
  <cols>
    <col min="1" max="1" width="120.77734375" style="1" customWidth="1"/>
    <col min="2" max="68" width="9.21875" style="1"/>
  </cols>
  <sheetData>
    <row r="1" spans="1:16" s="2" customFormat="1" ht="15.6" x14ac:dyDescent="0.3">
      <c r="A1" s="3" t="s">
        <v>0</v>
      </c>
    </row>
    <row r="2" spans="1:16" x14ac:dyDescent="0.3">
      <c r="B2" s="28"/>
      <c r="C2" s="28"/>
      <c r="D2" s="28"/>
      <c r="E2" s="28"/>
      <c r="F2" s="28"/>
      <c r="G2" s="28"/>
      <c r="H2" s="28"/>
      <c r="I2" s="28"/>
      <c r="J2" s="28"/>
      <c r="K2" s="28"/>
      <c r="L2" s="28"/>
      <c r="M2" s="28"/>
      <c r="N2" s="28"/>
      <c r="O2" s="28"/>
      <c r="P2" s="28"/>
    </row>
    <row r="3" spans="1:16" ht="15.6" x14ac:dyDescent="0.3">
      <c r="A3" s="4" t="s">
        <v>54</v>
      </c>
      <c r="B3" s="28"/>
      <c r="C3" s="28"/>
      <c r="D3" s="28"/>
      <c r="E3" s="28"/>
      <c r="F3" s="28"/>
      <c r="G3" s="28"/>
      <c r="H3" s="28"/>
      <c r="I3" s="28"/>
      <c r="J3" s="28"/>
      <c r="K3" s="28"/>
      <c r="L3" s="28"/>
      <c r="M3" s="28"/>
      <c r="N3" s="28"/>
      <c r="O3" s="28"/>
      <c r="P3" s="28"/>
    </row>
    <row r="4" spans="1:16" ht="31.5" customHeight="1" x14ac:dyDescent="0.3">
      <c r="A4" s="42" t="s">
        <v>55</v>
      </c>
      <c r="B4" s="28"/>
      <c r="C4" s="28"/>
      <c r="D4" s="28"/>
      <c r="E4" s="28"/>
      <c r="F4" s="28"/>
      <c r="G4" s="28"/>
      <c r="H4" s="28"/>
      <c r="I4" s="28"/>
      <c r="J4" s="28"/>
      <c r="K4" s="28"/>
      <c r="L4" s="28"/>
      <c r="M4" s="28"/>
      <c r="N4" s="28"/>
      <c r="O4" s="28"/>
      <c r="P4" s="28"/>
    </row>
    <row r="5" spans="1:16" x14ac:dyDescent="0.3">
      <c r="A5" s="44"/>
      <c r="B5" s="28"/>
      <c r="C5" s="28"/>
      <c r="D5" s="28"/>
      <c r="E5" s="28"/>
      <c r="F5" s="28"/>
      <c r="G5" s="28"/>
      <c r="H5" s="28"/>
      <c r="I5" s="28"/>
      <c r="J5" s="28"/>
      <c r="K5" s="28"/>
      <c r="L5" s="28"/>
      <c r="M5" s="28"/>
      <c r="N5" s="28"/>
      <c r="O5" s="28"/>
      <c r="P5" s="28"/>
    </row>
    <row r="6" spans="1:16" ht="15.6" x14ac:dyDescent="0.3">
      <c r="A6" s="43" t="s">
        <v>56</v>
      </c>
      <c r="B6" s="28"/>
      <c r="C6" s="28"/>
      <c r="D6" s="28"/>
      <c r="E6" s="28"/>
      <c r="F6" s="28"/>
      <c r="G6" s="28"/>
      <c r="H6" s="28"/>
      <c r="I6" s="28"/>
      <c r="J6" s="28"/>
      <c r="K6" s="28"/>
      <c r="L6" s="28"/>
      <c r="M6" s="28"/>
      <c r="N6" s="28"/>
      <c r="O6" s="28"/>
      <c r="P6" s="28"/>
    </row>
    <row r="7" spans="1:16" x14ac:dyDescent="0.3">
      <c r="A7" s="44"/>
      <c r="B7" s="28"/>
      <c r="C7" s="28"/>
      <c r="D7" s="28"/>
      <c r="E7" s="28"/>
      <c r="F7" s="28"/>
      <c r="G7" s="28"/>
      <c r="H7" s="28"/>
      <c r="I7" s="28"/>
      <c r="J7" s="28"/>
      <c r="K7" s="28"/>
      <c r="L7" s="28"/>
      <c r="M7" s="28"/>
      <c r="N7" s="28"/>
      <c r="O7" s="28"/>
      <c r="P7" s="28"/>
    </row>
    <row r="8" spans="1:16" ht="30.6" x14ac:dyDescent="0.3">
      <c r="A8" s="43" t="s">
        <v>57</v>
      </c>
      <c r="B8" s="28"/>
      <c r="C8" s="28"/>
      <c r="D8" s="28"/>
      <c r="E8" s="28"/>
      <c r="F8" s="28"/>
      <c r="G8" s="28"/>
      <c r="H8" s="28"/>
      <c r="I8" s="28"/>
      <c r="J8" s="28"/>
      <c r="K8" s="28"/>
      <c r="L8" s="28"/>
      <c r="M8" s="28"/>
      <c r="N8" s="28"/>
      <c r="O8" s="28"/>
      <c r="P8" s="28"/>
    </row>
    <row r="9" spans="1:16" x14ac:dyDescent="0.3">
      <c r="A9" s="44"/>
      <c r="B9" s="28"/>
      <c r="C9" s="28"/>
      <c r="D9" s="28"/>
      <c r="E9" s="28"/>
      <c r="F9" s="28"/>
      <c r="G9" s="28"/>
      <c r="H9" s="28"/>
      <c r="I9" s="28"/>
      <c r="J9" s="28"/>
      <c r="K9" s="28"/>
      <c r="L9" s="28"/>
      <c r="M9" s="28"/>
      <c r="N9" s="28"/>
      <c r="O9" s="28"/>
      <c r="P9" s="28"/>
    </row>
    <row r="10" spans="1:16" ht="30.6" x14ac:dyDescent="0.3">
      <c r="A10" s="43" t="s">
        <v>58</v>
      </c>
      <c r="B10" s="28"/>
      <c r="C10" s="28"/>
      <c r="D10" s="28"/>
      <c r="E10" s="28"/>
      <c r="F10" s="28"/>
      <c r="G10" s="28"/>
      <c r="H10" s="28"/>
      <c r="I10" s="28"/>
      <c r="J10" s="28"/>
      <c r="K10" s="28"/>
      <c r="L10" s="28"/>
      <c r="M10" s="28"/>
      <c r="N10" s="28"/>
      <c r="O10" s="28"/>
      <c r="P10" s="28"/>
    </row>
    <row r="11" spans="1:16" x14ac:dyDescent="0.3">
      <c r="A11" s="5"/>
      <c r="B11" s="28"/>
      <c r="C11" s="28"/>
      <c r="D11" s="28"/>
      <c r="E11" s="28"/>
      <c r="F11" s="28"/>
      <c r="G11" s="28"/>
      <c r="H11" s="28"/>
      <c r="I11" s="28"/>
      <c r="J11" s="28"/>
      <c r="K11" s="28"/>
      <c r="L11" s="28"/>
      <c r="M11" s="28"/>
      <c r="N11" s="28"/>
      <c r="O11" s="28"/>
      <c r="P11" s="28"/>
    </row>
    <row r="12" spans="1:16" ht="15.6" x14ac:dyDescent="0.3">
      <c r="A12" s="18" t="s">
        <v>59</v>
      </c>
      <c r="B12" s="28"/>
      <c r="C12" s="28"/>
      <c r="D12" s="28"/>
      <c r="E12" s="28"/>
      <c r="F12" s="28"/>
      <c r="G12" s="28"/>
      <c r="H12" s="28"/>
      <c r="I12" s="28"/>
      <c r="J12" s="28"/>
      <c r="K12" s="28"/>
      <c r="L12" s="28"/>
      <c r="M12" s="28"/>
      <c r="N12" s="28"/>
      <c r="O12" s="28"/>
      <c r="P12" s="28"/>
    </row>
    <row r="13" spans="1:16" ht="15.6" x14ac:dyDescent="0.3">
      <c r="A13" s="29" t="s">
        <v>60</v>
      </c>
      <c r="B13" s="28"/>
      <c r="C13" s="28"/>
      <c r="D13" s="28"/>
      <c r="E13" s="28"/>
      <c r="F13" s="28"/>
      <c r="G13" s="28"/>
      <c r="H13" s="28"/>
      <c r="I13" s="28"/>
      <c r="J13" s="28"/>
      <c r="K13" s="28"/>
      <c r="L13" s="28"/>
      <c r="M13" s="28"/>
      <c r="N13" s="28"/>
      <c r="O13" s="28"/>
      <c r="P13" s="28"/>
    </row>
    <row r="14" spans="1:16" x14ac:dyDescent="0.3">
      <c r="A14" s="5"/>
      <c r="B14" s="28"/>
      <c r="C14" s="28"/>
      <c r="D14" s="28"/>
      <c r="E14" s="28"/>
      <c r="F14" s="28"/>
      <c r="G14" s="28"/>
      <c r="H14" s="28"/>
      <c r="I14" s="28"/>
      <c r="J14" s="28"/>
      <c r="K14" s="28"/>
      <c r="L14" s="28"/>
      <c r="M14" s="28"/>
      <c r="N14" s="28"/>
      <c r="O14" s="28"/>
      <c r="P14" s="28"/>
    </row>
    <row r="15" spans="1:16" x14ac:dyDescent="0.3">
      <c r="A15" s="19"/>
      <c r="B15" s="28"/>
      <c r="C15" s="28"/>
      <c r="D15" s="28"/>
      <c r="E15" s="28"/>
      <c r="F15" s="28"/>
      <c r="G15" s="28"/>
      <c r="H15" s="28"/>
      <c r="I15" s="28"/>
      <c r="J15" s="28"/>
      <c r="K15" s="28"/>
      <c r="L15" s="28"/>
      <c r="M15" s="28"/>
      <c r="N15" s="28"/>
      <c r="O15" s="28"/>
      <c r="P15" s="28"/>
    </row>
    <row r="16" spans="1:16" x14ac:dyDescent="0.3">
      <c r="A16" s="28"/>
      <c r="B16" s="28"/>
      <c r="C16" s="28"/>
      <c r="D16" s="28"/>
      <c r="E16" s="28"/>
      <c r="F16" s="28"/>
      <c r="G16" s="28"/>
      <c r="H16" s="28"/>
      <c r="I16" s="28"/>
      <c r="J16" s="28"/>
      <c r="K16" s="28"/>
      <c r="L16" s="28"/>
      <c r="M16" s="28"/>
      <c r="N16" s="28"/>
      <c r="O16" s="28"/>
      <c r="P16" s="28"/>
    </row>
    <row r="17" spans="1:16" x14ac:dyDescent="0.3">
      <c r="A17" s="28"/>
      <c r="B17" s="28"/>
      <c r="C17" s="28"/>
      <c r="D17" s="28"/>
      <c r="E17" s="28"/>
      <c r="F17" s="28"/>
      <c r="G17" s="28"/>
      <c r="H17" s="28"/>
      <c r="I17" s="28"/>
      <c r="J17" s="28"/>
      <c r="K17" s="28"/>
      <c r="L17" s="28"/>
      <c r="M17" s="28"/>
      <c r="N17" s="28"/>
      <c r="O17" s="28"/>
      <c r="P17" s="28"/>
    </row>
    <row r="18" spans="1:16" ht="15.6" x14ac:dyDescent="0.3">
      <c r="A18" s="4" t="s">
        <v>61</v>
      </c>
    </row>
    <row r="19" spans="1:16" ht="360.75" customHeight="1" x14ac:dyDescent="0.3">
      <c r="A19" s="21" t="s">
        <v>62</v>
      </c>
    </row>
    <row r="22" spans="1:16" ht="15.6" x14ac:dyDescent="0.3">
      <c r="A22" s="4" t="s">
        <v>63</v>
      </c>
    </row>
    <row r="23" spans="1:16" ht="360" customHeight="1" x14ac:dyDescent="0.3">
      <c r="A23" s="21" t="s">
        <v>64</v>
      </c>
    </row>
    <row r="26" spans="1:16" x14ac:dyDescent="0.3">
      <c r="A26" s="28"/>
    </row>
  </sheetData>
  <sheetProtection algorithmName="SHA-512" hashValue="xxAwjc6gLrS40RrUhLw/ZAN0ZI2NQ4R1SNzMtgu5GKt/4Bzt9SAqyHkV4VoQI6qimgeIFbyt2ZDGd76mTFA/XQ==" saltValue="d1aMAIc1oVi0+C13mROGPA==" spinCount="100000" sheet="1" objects="1" scenarios="1" selectLockedCells="1"/>
  <dataValidations count="1">
    <dataValidation type="textLength" errorStyle="warning" operator="lessThanOrEqual" allowBlank="1" showInputMessage="1" showErrorMessage="1" error="Maximum character limit reached. Please do not exceed 500 words" sqref="A19 A23" xr:uid="{4D8742CF-5AEE-4F88-A95D-6A85E07CF0E6}">
      <formula1>2500</formula1>
    </dataValidation>
  </dataValidations>
  <hyperlinks>
    <hyperlink ref="A13" r:id="rId1" xr:uid="{F596E504-E990-436C-AB2E-EF2AC833EB91}"/>
  </hyperlinks>
  <pageMargins left="0.7" right="0.7" top="0.75" bottom="0.75" header="0.3" footer="0.3"/>
  <pageSetup paperSize="9" orientation="portrait"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0E83B-18AE-4BCE-BAB4-CF4E240D2BD0}">
  <sheetPr>
    <tabColor theme="0" tint="-4.9989318521683403E-2"/>
  </sheetPr>
  <dimension ref="A1:C172"/>
  <sheetViews>
    <sheetView topLeftCell="A122" workbookViewId="0">
      <selection activeCell="B156" sqref="B156"/>
    </sheetView>
  </sheetViews>
  <sheetFormatPr defaultRowHeight="14.4" x14ac:dyDescent="0.3"/>
  <cols>
    <col min="1" max="1" width="27.21875" customWidth="1"/>
    <col min="2" max="2" width="21.77734375" customWidth="1"/>
    <col min="3" max="3" width="9.77734375" bestFit="1" customWidth="1"/>
  </cols>
  <sheetData>
    <row r="1" spans="1:3" x14ac:dyDescent="0.3">
      <c r="A1" t="s">
        <v>65</v>
      </c>
      <c r="B1" t="s">
        <v>66</v>
      </c>
      <c r="C1" t="s">
        <v>67</v>
      </c>
    </row>
    <row r="2" spans="1:3" x14ac:dyDescent="0.3">
      <c r="A2" t="s">
        <v>68</v>
      </c>
      <c r="B2" s="20">
        <v>1388614</v>
      </c>
      <c r="C2" t="s">
        <v>69</v>
      </c>
    </row>
    <row r="3" spans="1:3" x14ac:dyDescent="0.3">
      <c r="A3" t="s">
        <v>70</v>
      </c>
      <c r="B3" s="20">
        <v>2201389</v>
      </c>
      <c r="C3" t="s">
        <v>71</v>
      </c>
    </row>
    <row r="4" spans="1:3" x14ac:dyDescent="0.3">
      <c r="A4" t="s">
        <v>72</v>
      </c>
      <c r="B4" s="20">
        <v>1883401</v>
      </c>
      <c r="C4" t="s">
        <v>73</v>
      </c>
    </row>
    <row r="5" spans="1:3" x14ac:dyDescent="0.3">
      <c r="A5" t="s">
        <v>74</v>
      </c>
      <c r="B5" s="20">
        <v>1109832</v>
      </c>
      <c r="C5" t="s">
        <v>75</v>
      </c>
    </row>
    <row r="6" spans="1:3" x14ac:dyDescent="0.3">
      <c r="A6" t="s">
        <v>76</v>
      </c>
      <c r="B6" s="20">
        <v>944152</v>
      </c>
      <c r="C6" t="s">
        <v>77</v>
      </c>
    </row>
    <row r="7" spans="1:3" x14ac:dyDescent="0.3">
      <c r="A7" t="s">
        <v>78</v>
      </c>
      <c r="B7" s="20">
        <v>1411903</v>
      </c>
      <c r="C7" t="s">
        <v>79</v>
      </c>
    </row>
    <row r="8" spans="1:3" x14ac:dyDescent="0.3">
      <c r="A8" t="s">
        <v>80</v>
      </c>
      <c r="B8" s="20">
        <v>8517116</v>
      </c>
      <c r="C8" t="s">
        <v>81</v>
      </c>
    </row>
    <row r="9" spans="1:3" x14ac:dyDescent="0.3">
      <c r="A9" t="s">
        <v>82</v>
      </c>
      <c r="B9" s="20">
        <v>1162550</v>
      </c>
      <c r="C9" t="s">
        <v>83</v>
      </c>
    </row>
    <row r="10" spans="1:3" x14ac:dyDescent="0.3">
      <c r="A10" t="s">
        <v>84</v>
      </c>
      <c r="B10" s="20">
        <v>1374354</v>
      </c>
      <c r="C10" t="s">
        <v>85</v>
      </c>
    </row>
    <row r="11" spans="1:3" x14ac:dyDescent="0.3">
      <c r="A11" t="s">
        <v>86</v>
      </c>
      <c r="B11" s="20">
        <v>2114114</v>
      </c>
      <c r="C11" t="s">
        <v>87</v>
      </c>
    </row>
    <row r="12" spans="1:3" x14ac:dyDescent="0.3">
      <c r="A12" t="s">
        <v>88</v>
      </c>
      <c r="B12" s="20">
        <v>2661297</v>
      </c>
      <c r="C12" t="s">
        <v>89</v>
      </c>
    </row>
    <row r="13" spans="1:3" x14ac:dyDescent="0.3">
      <c r="A13" t="s">
        <v>90</v>
      </c>
      <c r="B13" s="20">
        <v>550292</v>
      </c>
      <c r="C13" t="s">
        <v>91</v>
      </c>
    </row>
    <row r="14" spans="1:3" x14ac:dyDescent="0.3">
      <c r="A14" t="s">
        <v>92</v>
      </c>
      <c r="B14" s="20">
        <v>3493673</v>
      </c>
      <c r="C14" t="s">
        <v>93</v>
      </c>
    </row>
    <row r="15" spans="1:3" x14ac:dyDescent="0.3">
      <c r="A15" t="s">
        <v>94</v>
      </c>
      <c r="B15" s="20">
        <v>2042535</v>
      </c>
      <c r="C15" t="s">
        <v>95</v>
      </c>
    </row>
    <row r="16" spans="1:3" x14ac:dyDescent="0.3">
      <c r="A16" t="s">
        <v>96</v>
      </c>
      <c r="B16" s="20">
        <v>1868587</v>
      </c>
      <c r="C16" t="s">
        <v>97</v>
      </c>
    </row>
    <row r="17" spans="1:3" x14ac:dyDescent="0.3">
      <c r="A17" t="s">
        <v>98</v>
      </c>
      <c r="B17" s="20">
        <v>3084806</v>
      </c>
      <c r="C17" t="s">
        <v>99</v>
      </c>
    </row>
    <row r="18" spans="1:3" x14ac:dyDescent="0.3">
      <c r="A18" t="s">
        <v>100</v>
      </c>
      <c r="B18" s="20">
        <v>1810484</v>
      </c>
      <c r="C18" t="s">
        <v>101</v>
      </c>
    </row>
    <row r="19" spans="1:3" x14ac:dyDescent="0.3">
      <c r="A19" t="s">
        <v>102</v>
      </c>
      <c r="B19" s="20">
        <v>2541797</v>
      </c>
      <c r="C19" t="s">
        <v>103</v>
      </c>
    </row>
    <row r="20" spans="1:3" x14ac:dyDescent="0.3">
      <c r="A20" t="s">
        <v>104</v>
      </c>
      <c r="B20" s="20">
        <v>1242081</v>
      </c>
      <c r="C20" t="s">
        <v>105</v>
      </c>
    </row>
    <row r="21" spans="1:3" x14ac:dyDescent="0.3">
      <c r="A21" t="s">
        <v>106</v>
      </c>
      <c r="B21" s="20">
        <v>1400105</v>
      </c>
      <c r="C21" t="s">
        <v>107</v>
      </c>
    </row>
    <row r="22" spans="1:3" x14ac:dyDescent="0.3">
      <c r="A22" t="s">
        <v>108</v>
      </c>
      <c r="B22" s="20">
        <v>3534503</v>
      </c>
      <c r="C22" t="s">
        <v>109</v>
      </c>
    </row>
    <row r="23" spans="1:3" x14ac:dyDescent="0.3">
      <c r="A23" t="s">
        <v>110</v>
      </c>
      <c r="B23" s="20">
        <v>1955430</v>
      </c>
      <c r="C23" t="s">
        <v>111</v>
      </c>
    </row>
    <row r="24" spans="1:3" x14ac:dyDescent="0.3">
      <c r="A24" t="s">
        <v>112</v>
      </c>
      <c r="B24" s="20">
        <v>1316999</v>
      </c>
      <c r="C24" t="s">
        <v>113</v>
      </c>
    </row>
    <row r="25" spans="1:3" x14ac:dyDescent="0.3">
      <c r="A25" t="s">
        <v>114</v>
      </c>
      <c r="B25" s="20">
        <v>2206178</v>
      </c>
      <c r="C25" t="s">
        <v>115</v>
      </c>
    </row>
    <row r="26" spans="1:3" x14ac:dyDescent="0.3">
      <c r="A26" t="s">
        <v>116</v>
      </c>
      <c r="B26" s="20">
        <v>2231395</v>
      </c>
      <c r="C26" t="s">
        <v>117</v>
      </c>
    </row>
    <row r="27" spans="1:3" x14ac:dyDescent="0.3">
      <c r="A27" t="s">
        <v>118</v>
      </c>
      <c r="B27" s="20">
        <v>74202</v>
      </c>
      <c r="C27" t="s">
        <v>119</v>
      </c>
    </row>
    <row r="28" spans="1:3" x14ac:dyDescent="0.3">
      <c r="A28" t="s">
        <v>120</v>
      </c>
      <c r="B28" s="20">
        <v>4248271</v>
      </c>
      <c r="C28" t="s">
        <v>121</v>
      </c>
    </row>
    <row r="29" spans="1:3" x14ac:dyDescent="0.3">
      <c r="A29" t="s">
        <v>122</v>
      </c>
      <c r="B29" s="20">
        <v>4292363</v>
      </c>
      <c r="C29" t="s">
        <v>123</v>
      </c>
    </row>
    <row r="30" spans="1:3" x14ac:dyDescent="0.3">
      <c r="A30" t="s">
        <v>124</v>
      </c>
      <c r="B30" s="20">
        <v>2358907</v>
      </c>
      <c r="C30" t="s">
        <v>125</v>
      </c>
    </row>
    <row r="31" spans="1:3" x14ac:dyDescent="0.3">
      <c r="A31" t="s">
        <v>126</v>
      </c>
      <c r="B31" s="20">
        <v>2131203</v>
      </c>
      <c r="C31" t="s">
        <v>127</v>
      </c>
    </row>
    <row r="32" spans="1:3" x14ac:dyDescent="0.3">
      <c r="A32" t="s">
        <v>128</v>
      </c>
      <c r="B32" s="20">
        <v>2073329</v>
      </c>
      <c r="C32" t="s">
        <v>129</v>
      </c>
    </row>
    <row r="33" spans="1:3" x14ac:dyDescent="0.3">
      <c r="A33" t="s">
        <v>130</v>
      </c>
      <c r="B33" s="20">
        <v>762199</v>
      </c>
      <c r="C33" t="s">
        <v>131</v>
      </c>
    </row>
    <row r="34" spans="1:3" x14ac:dyDescent="0.3">
      <c r="A34" t="s">
        <v>132</v>
      </c>
      <c r="B34" s="20">
        <v>1746782</v>
      </c>
      <c r="C34" t="s">
        <v>133</v>
      </c>
    </row>
    <row r="35" spans="1:3" x14ac:dyDescent="0.3">
      <c r="A35" t="s">
        <v>134</v>
      </c>
      <c r="B35" s="20">
        <v>5516528</v>
      </c>
      <c r="C35" t="s">
        <v>135</v>
      </c>
    </row>
    <row r="36" spans="1:3" x14ac:dyDescent="0.3">
      <c r="A36" t="s">
        <v>136</v>
      </c>
      <c r="B36" s="20">
        <v>5437789</v>
      </c>
      <c r="C36" t="s">
        <v>137</v>
      </c>
    </row>
    <row r="37" spans="1:3" x14ac:dyDescent="0.3">
      <c r="A37" t="s">
        <v>138</v>
      </c>
      <c r="B37" s="20">
        <v>2296275</v>
      </c>
      <c r="C37" t="s">
        <v>139</v>
      </c>
    </row>
    <row r="38" spans="1:3" x14ac:dyDescent="0.3">
      <c r="A38" t="s">
        <v>140</v>
      </c>
      <c r="B38" s="20">
        <v>2595690</v>
      </c>
      <c r="C38" t="s">
        <v>141</v>
      </c>
    </row>
    <row r="39" spans="1:3" x14ac:dyDescent="0.3">
      <c r="A39" t="s">
        <v>142</v>
      </c>
      <c r="B39" s="20">
        <v>2374965</v>
      </c>
      <c r="C39" t="s">
        <v>143</v>
      </c>
    </row>
    <row r="40" spans="1:3" x14ac:dyDescent="0.3">
      <c r="A40" t="s">
        <v>144</v>
      </c>
      <c r="B40" s="20">
        <v>2155885</v>
      </c>
      <c r="C40" t="s">
        <v>145</v>
      </c>
    </row>
    <row r="41" spans="1:3" x14ac:dyDescent="0.3">
      <c r="A41" t="s">
        <v>146</v>
      </c>
      <c r="B41" s="20">
        <v>2199077</v>
      </c>
      <c r="C41" t="s">
        <v>147</v>
      </c>
    </row>
    <row r="42" spans="1:3" x14ac:dyDescent="0.3">
      <c r="A42" t="s">
        <v>148</v>
      </c>
      <c r="B42" s="20">
        <v>3932344</v>
      </c>
      <c r="C42" t="s">
        <v>149</v>
      </c>
    </row>
    <row r="43" spans="1:3" x14ac:dyDescent="0.3">
      <c r="A43" t="s">
        <v>150</v>
      </c>
      <c r="B43" s="20">
        <v>1975008</v>
      </c>
      <c r="C43" t="s">
        <v>151</v>
      </c>
    </row>
    <row r="44" spans="1:3" x14ac:dyDescent="0.3">
      <c r="A44" t="s">
        <v>152</v>
      </c>
      <c r="B44" s="20">
        <v>9002564</v>
      </c>
      <c r="C44" t="s">
        <v>153</v>
      </c>
    </row>
    <row r="45" spans="1:3" x14ac:dyDescent="0.3">
      <c r="A45" t="s">
        <v>154</v>
      </c>
      <c r="B45" s="20">
        <v>1723537</v>
      </c>
      <c r="C45" t="s">
        <v>155</v>
      </c>
    </row>
    <row r="46" spans="1:3" x14ac:dyDescent="0.3">
      <c r="A46" t="s">
        <v>156</v>
      </c>
      <c r="B46" s="20">
        <v>3847684</v>
      </c>
      <c r="C46" t="s">
        <v>157</v>
      </c>
    </row>
    <row r="47" spans="1:3" x14ac:dyDescent="0.3">
      <c r="A47" t="s">
        <v>158</v>
      </c>
      <c r="B47" s="20">
        <v>2023129</v>
      </c>
      <c r="C47" t="s">
        <v>159</v>
      </c>
    </row>
    <row r="48" spans="1:3" x14ac:dyDescent="0.3">
      <c r="A48" t="s">
        <v>160</v>
      </c>
      <c r="B48" s="20">
        <v>2136776</v>
      </c>
      <c r="C48" t="s">
        <v>161</v>
      </c>
    </row>
    <row r="49" spans="1:3" x14ac:dyDescent="0.3">
      <c r="A49" t="s">
        <v>162</v>
      </c>
      <c r="B49" s="20">
        <v>972013</v>
      </c>
      <c r="C49" t="s">
        <v>163</v>
      </c>
    </row>
    <row r="50" spans="1:3" x14ac:dyDescent="0.3">
      <c r="A50" t="s">
        <v>164</v>
      </c>
      <c r="B50" s="20">
        <v>1396705</v>
      </c>
      <c r="C50" t="s">
        <v>165</v>
      </c>
    </row>
    <row r="51" spans="1:3" x14ac:dyDescent="0.3">
      <c r="A51" t="s">
        <v>166</v>
      </c>
      <c r="B51" s="20">
        <v>7230797</v>
      </c>
      <c r="C51" t="s">
        <v>167</v>
      </c>
    </row>
    <row r="52" spans="1:3" x14ac:dyDescent="0.3">
      <c r="A52" t="s">
        <v>168</v>
      </c>
      <c r="B52" s="20">
        <v>1746224</v>
      </c>
      <c r="C52" t="s">
        <v>169</v>
      </c>
    </row>
    <row r="53" spans="1:3" x14ac:dyDescent="0.3">
      <c r="A53" t="s">
        <v>170</v>
      </c>
      <c r="B53" s="20">
        <v>1474947</v>
      </c>
      <c r="C53" t="s">
        <v>171</v>
      </c>
    </row>
    <row r="54" spans="1:3" x14ac:dyDescent="0.3">
      <c r="A54" t="s">
        <v>172</v>
      </c>
      <c r="B54" s="20">
        <v>762125</v>
      </c>
      <c r="C54" t="s">
        <v>173</v>
      </c>
    </row>
    <row r="55" spans="1:3" x14ac:dyDescent="0.3">
      <c r="A55" t="s">
        <v>174</v>
      </c>
      <c r="B55" s="20">
        <v>1529476</v>
      </c>
      <c r="C55" t="s">
        <v>175</v>
      </c>
    </row>
    <row r="56" spans="1:3" x14ac:dyDescent="0.3">
      <c r="A56" t="s">
        <v>176</v>
      </c>
      <c r="B56" s="20">
        <v>1339266</v>
      </c>
      <c r="C56" t="s">
        <v>177</v>
      </c>
    </row>
    <row r="57" spans="1:3" x14ac:dyDescent="0.3">
      <c r="A57" t="s">
        <v>178</v>
      </c>
      <c r="B57" s="20">
        <v>6287756</v>
      </c>
      <c r="C57" t="s">
        <v>179</v>
      </c>
    </row>
    <row r="58" spans="1:3" x14ac:dyDescent="0.3">
      <c r="A58" t="s">
        <v>180</v>
      </c>
      <c r="B58" s="20">
        <v>1583351</v>
      </c>
      <c r="C58" t="s">
        <v>181</v>
      </c>
    </row>
    <row r="59" spans="1:3" x14ac:dyDescent="0.3">
      <c r="A59" t="s">
        <v>182</v>
      </c>
      <c r="B59" s="20">
        <v>1519832</v>
      </c>
      <c r="C59" t="s">
        <v>183</v>
      </c>
    </row>
    <row r="60" spans="1:3" x14ac:dyDescent="0.3">
      <c r="A60" t="s">
        <v>184</v>
      </c>
      <c r="B60" s="20">
        <v>1165590</v>
      </c>
      <c r="C60" t="s">
        <v>185</v>
      </c>
    </row>
    <row r="61" spans="1:3" x14ac:dyDescent="0.3">
      <c r="A61" t="s">
        <v>186</v>
      </c>
      <c r="B61" s="20">
        <v>19259</v>
      </c>
      <c r="C61" t="s">
        <v>187</v>
      </c>
    </row>
    <row r="62" spans="1:3" x14ac:dyDescent="0.3">
      <c r="A62" t="s">
        <v>188</v>
      </c>
      <c r="B62" s="20">
        <v>1955623</v>
      </c>
      <c r="C62" t="s">
        <v>189</v>
      </c>
    </row>
    <row r="63" spans="1:3" x14ac:dyDescent="0.3">
      <c r="A63" t="s">
        <v>190</v>
      </c>
      <c r="B63" s="20">
        <v>1318267</v>
      </c>
      <c r="C63" t="s">
        <v>191</v>
      </c>
    </row>
    <row r="64" spans="1:3" x14ac:dyDescent="0.3">
      <c r="A64" t="s">
        <v>192</v>
      </c>
      <c r="B64" s="20">
        <v>9375077</v>
      </c>
      <c r="C64" t="s">
        <v>193</v>
      </c>
    </row>
    <row r="65" spans="1:3" x14ac:dyDescent="0.3">
      <c r="A65" t="s">
        <v>194</v>
      </c>
      <c r="B65" s="20">
        <v>2209684</v>
      </c>
      <c r="C65" t="s">
        <v>195</v>
      </c>
    </row>
    <row r="66" spans="1:3" x14ac:dyDescent="0.3">
      <c r="A66" t="s">
        <v>196</v>
      </c>
      <c r="B66" s="20">
        <v>871710</v>
      </c>
      <c r="C66" t="s">
        <v>197</v>
      </c>
    </row>
    <row r="67" spans="1:3" x14ac:dyDescent="0.3">
      <c r="A67" t="s">
        <v>198</v>
      </c>
      <c r="B67" s="20">
        <v>2828570</v>
      </c>
      <c r="C67" t="s">
        <v>199</v>
      </c>
    </row>
    <row r="68" spans="1:3" x14ac:dyDescent="0.3">
      <c r="A68" t="s">
        <v>200</v>
      </c>
      <c r="B68" s="20">
        <v>1485939</v>
      </c>
      <c r="C68" t="s">
        <v>201</v>
      </c>
    </row>
    <row r="69" spans="1:3" x14ac:dyDescent="0.3">
      <c r="A69" t="s">
        <v>202</v>
      </c>
      <c r="B69" s="20">
        <v>2294810</v>
      </c>
      <c r="C69" t="s">
        <v>203</v>
      </c>
    </row>
    <row r="70" spans="1:3" x14ac:dyDescent="0.3">
      <c r="A70" t="s">
        <v>204</v>
      </c>
      <c r="B70" s="20">
        <v>8392189</v>
      </c>
      <c r="C70" t="s">
        <v>205</v>
      </c>
    </row>
    <row r="71" spans="1:3" x14ac:dyDescent="0.3">
      <c r="A71" t="s">
        <v>206</v>
      </c>
      <c r="B71" s="20">
        <v>5035068</v>
      </c>
      <c r="C71" t="s">
        <v>207</v>
      </c>
    </row>
    <row r="72" spans="1:3" x14ac:dyDescent="0.3">
      <c r="A72" t="s">
        <v>208</v>
      </c>
      <c r="B72" s="20">
        <v>2393394</v>
      </c>
      <c r="C72" t="s">
        <v>209</v>
      </c>
    </row>
    <row r="73" spans="1:3" x14ac:dyDescent="0.3">
      <c r="A73" t="s">
        <v>210</v>
      </c>
      <c r="B73" s="20">
        <v>3671668</v>
      </c>
      <c r="C73" t="s">
        <v>211</v>
      </c>
    </row>
    <row r="74" spans="1:3" x14ac:dyDescent="0.3">
      <c r="A74" t="s">
        <v>212</v>
      </c>
      <c r="B74" s="20">
        <v>2080321</v>
      </c>
      <c r="C74" t="s">
        <v>213</v>
      </c>
    </row>
    <row r="75" spans="1:3" x14ac:dyDescent="0.3">
      <c r="A75" t="s">
        <v>214</v>
      </c>
      <c r="B75" s="20">
        <v>5122090</v>
      </c>
      <c r="C75" t="s">
        <v>215</v>
      </c>
    </row>
    <row r="76" spans="1:3" x14ac:dyDescent="0.3">
      <c r="A76" t="s">
        <v>216</v>
      </c>
      <c r="B76" s="20">
        <v>4497268</v>
      </c>
      <c r="C76" t="s">
        <v>217</v>
      </c>
    </row>
    <row r="77" spans="1:3" x14ac:dyDescent="0.3">
      <c r="A77" t="s">
        <v>218</v>
      </c>
      <c r="B77" s="20">
        <v>1198606</v>
      </c>
      <c r="C77" t="s">
        <v>219</v>
      </c>
    </row>
    <row r="78" spans="1:3" x14ac:dyDescent="0.3">
      <c r="A78" t="s">
        <v>220</v>
      </c>
      <c r="B78" s="20">
        <v>4054617</v>
      </c>
      <c r="C78" t="s">
        <v>221</v>
      </c>
    </row>
    <row r="79" spans="1:3" x14ac:dyDescent="0.3">
      <c r="A79" t="s">
        <v>222</v>
      </c>
      <c r="B79" s="20">
        <v>1517596</v>
      </c>
      <c r="C79" t="s">
        <v>223</v>
      </c>
    </row>
    <row r="80" spans="1:3" x14ac:dyDescent="0.3">
      <c r="A80" t="s">
        <v>224</v>
      </c>
      <c r="B80" s="20">
        <v>1137446</v>
      </c>
      <c r="C80" t="s">
        <v>225</v>
      </c>
    </row>
    <row r="81" spans="1:3" x14ac:dyDescent="0.3">
      <c r="A81" t="s">
        <v>226</v>
      </c>
      <c r="B81" s="20">
        <v>1152696</v>
      </c>
      <c r="C81" t="s">
        <v>227</v>
      </c>
    </row>
    <row r="82" spans="1:3" x14ac:dyDescent="0.3">
      <c r="A82" t="s">
        <v>228</v>
      </c>
      <c r="B82" s="20">
        <v>1381035</v>
      </c>
      <c r="C82" t="s">
        <v>229</v>
      </c>
    </row>
    <row r="83" spans="1:3" x14ac:dyDescent="0.3">
      <c r="A83" t="s">
        <v>230</v>
      </c>
      <c r="B83" s="20">
        <v>2282513</v>
      </c>
      <c r="C83" t="s">
        <v>231</v>
      </c>
    </row>
    <row r="84" spans="1:3" x14ac:dyDescent="0.3">
      <c r="A84" t="s">
        <v>232</v>
      </c>
      <c r="B84" s="20">
        <v>2233211</v>
      </c>
      <c r="C84" t="s">
        <v>233</v>
      </c>
    </row>
    <row r="85" spans="1:3" x14ac:dyDescent="0.3">
      <c r="A85" t="s">
        <v>234</v>
      </c>
      <c r="B85" s="20">
        <v>6355073</v>
      </c>
      <c r="C85" t="s">
        <v>235</v>
      </c>
    </row>
    <row r="86" spans="1:3" x14ac:dyDescent="0.3">
      <c r="A86" t="s">
        <v>236</v>
      </c>
      <c r="B86" s="20">
        <v>1185809</v>
      </c>
      <c r="C86" t="s">
        <v>237</v>
      </c>
    </row>
    <row r="87" spans="1:3" x14ac:dyDescent="0.3">
      <c r="A87" t="s">
        <v>238</v>
      </c>
      <c r="B87" s="20">
        <v>1157231</v>
      </c>
      <c r="C87" t="s">
        <v>239</v>
      </c>
    </row>
    <row r="88" spans="1:3" x14ac:dyDescent="0.3">
      <c r="A88" t="s">
        <v>240</v>
      </c>
      <c r="B88" s="20">
        <v>1919433</v>
      </c>
      <c r="C88" t="s">
        <v>241</v>
      </c>
    </row>
    <row r="89" spans="1:3" x14ac:dyDescent="0.3">
      <c r="A89" t="s">
        <v>242</v>
      </c>
      <c r="B89" s="20">
        <v>1405167</v>
      </c>
      <c r="C89" t="s">
        <v>243</v>
      </c>
    </row>
    <row r="90" spans="1:3" x14ac:dyDescent="0.3">
      <c r="A90" t="s">
        <v>244</v>
      </c>
      <c r="B90" s="20">
        <v>1568096</v>
      </c>
      <c r="C90" t="s">
        <v>245</v>
      </c>
    </row>
    <row r="91" spans="1:3" x14ac:dyDescent="0.3">
      <c r="A91" t="s">
        <v>246</v>
      </c>
      <c r="B91" s="20">
        <v>3685893</v>
      </c>
      <c r="C91" t="s">
        <v>247</v>
      </c>
    </row>
    <row r="92" spans="1:3" x14ac:dyDescent="0.3">
      <c r="A92" t="s">
        <v>248</v>
      </c>
      <c r="B92" s="20">
        <v>2313875</v>
      </c>
      <c r="C92" t="s">
        <v>249</v>
      </c>
    </row>
    <row r="93" spans="1:3" x14ac:dyDescent="0.3">
      <c r="A93" t="s">
        <v>250</v>
      </c>
      <c r="B93" s="20">
        <v>2357334</v>
      </c>
      <c r="C93" t="s">
        <v>251</v>
      </c>
    </row>
    <row r="94" spans="1:3" x14ac:dyDescent="0.3">
      <c r="A94" t="s">
        <v>252</v>
      </c>
      <c r="B94" s="20">
        <v>5364086</v>
      </c>
      <c r="C94" t="s">
        <v>253</v>
      </c>
    </row>
    <row r="95" spans="1:3" x14ac:dyDescent="0.3">
      <c r="A95" t="s">
        <v>254</v>
      </c>
      <c r="B95" s="20">
        <v>1706914</v>
      </c>
      <c r="C95" t="s">
        <v>255</v>
      </c>
    </row>
    <row r="96" spans="1:3" x14ac:dyDescent="0.3">
      <c r="A96" t="s">
        <v>256</v>
      </c>
      <c r="B96" s="20">
        <v>3485073</v>
      </c>
      <c r="C96" t="s">
        <v>257</v>
      </c>
    </row>
    <row r="97" spans="1:3" x14ac:dyDescent="0.3">
      <c r="A97" t="s">
        <v>258</v>
      </c>
      <c r="B97" s="20">
        <v>1207026</v>
      </c>
      <c r="C97" t="s">
        <v>259</v>
      </c>
    </row>
    <row r="98" spans="1:3" x14ac:dyDescent="0.3">
      <c r="A98" t="s">
        <v>260</v>
      </c>
      <c r="B98" s="20">
        <v>1952909</v>
      </c>
      <c r="C98" t="s">
        <v>261</v>
      </c>
    </row>
    <row r="99" spans="1:3" x14ac:dyDescent="0.3">
      <c r="A99" t="s">
        <v>262</v>
      </c>
      <c r="B99" s="20">
        <v>1354176</v>
      </c>
      <c r="C99" t="s">
        <v>263</v>
      </c>
    </row>
    <row r="100" spans="1:3" x14ac:dyDescent="0.3">
      <c r="A100" t="s">
        <v>264</v>
      </c>
      <c r="B100" s="20">
        <v>866118</v>
      </c>
      <c r="C100" t="s">
        <v>265</v>
      </c>
    </row>
    <row r="101" spans="1:3" x14ac:dyDescent="0.3">
      <c r="A101" t="s">
        <v>266</v>
      </c>
      <c r="B101" s="20">
        <v>1697214</v>
      </c>
      <c r="C101" t="s">
        <v>267</v>
      </c>
    </row>
    <row r="102" spans="1:3" x14ac:dyDescent="0.3">
      <c r="A102" t="s">
        <v>268</v>
      </c>
      <c r="B102" s="20">
        <v>1095342</v>
      </c>
      <c r="C102" t="s">
        <v>269</v>
      </c>
    </row>
    <row r="103" spans="1:3" x14ac:dyDescent="0.3">
      <c r="A103" t="s">
        <v>270</v>
      </c>
      <c r="B103" s="20">
        <v>1005031</v>
      </c>
      <c r="C103" t="s">
        <v>271</v>
      </c>
    </row>
    <row r="104" spans="1:3" x14ac:dyDescent="0.3">
      <c r="A104" t="s">
        <v>272</v>
      </c>
      <c r="B104" s="20">
        <v>1685628</v>
      </c>
      <c r="C104" t="s">
        <v>273</v>
      </c>
    </row>
    <row r="105" spans="1:3" x14ac:dyDescent="0.3">
      <c r="A105" t="s">
        <v>274</v>
      </c>
      <c r="B105" s="20">
        <v>2045957</v>
      </c>
      <c r="C105" t="s">
        <v>275</v>
      </c>
    </row>
    <row r="106" spans="1:3" x14ac:dyDescent="0.3">
      <c r="A106" t="s">
        <v>32</v>
      </c>
      <c r="B106" s="20">
        <v>206408</v>
      </c>
      <c r="C106" t="s">
        <v>276</v>
      </c>
    </row>
    <row r="107" spans="1:3" x14ac:dyDescent="0.3">
      <c r="A107" t="s">
        <v>277</v>
      </c>
      <c r="B107" s="20">
        <v>2003953</v>
      </c>
      <c r="C107" t="s">
        <v>278</v>
      </c>
    </row>
    <row r="108" spans="1:3" x14ac:dyDescent="0.3">
      <c r="A108" t="s">
        <v>279</v>
      </c>
      <c r="B108" s="20">
        <v>2810390</v>
      </c>
      <c r="C108" t="s">
        <v>280</v>
      </c>
    </row>
    <row r="109" spans="1:3" x14ac:dyDescent="0.3">
      <c r="A109" t="s">
        <v>281</v>
      </c>
      <c r="B109" s="20">
        <v>2319096</v>
      </c>
      <c r="C109" t="s">
        <v>282</v>
      </c>
    </row>
    <row r="110" spans="1:3" x14ac:dyDescent="0.3">
      <c r="A110" t="s">
        <v>283</v>
      </c>
      <c r="B110" s="20">
        <v>4114255</v>
      </c>
      <c r="C110" t="s">
        <v>284</v>
      </c>
    </row>
    <row r="111" spans="1:3" x14ac:dyDescent="0.3">
      <c r="A111" t="s">
        <v>285</v>
      </c>
      <c r="B111" s="20">
        <v>2119773</v>
      </c>
      <c r="C111" t="s">
        <v>286</v>
      </c>
    </row>
    <row r="112" spans="1:3" x14ac:dyDescent="0.3">
      <c r="A112" t="s">
        <v>287</v>
      </c>
      <c r="B112" s="20">
        <v>783918</v>
      </c>
      <c r="C112" t="s">
        <v>288</v>
      </c>
    </row>
    <row r="113" spans="1:3" x14ac:dyDescent="0.3">
      <c r="A113" t="s">
        <v>289</v>
      </c>
      <c r="B113" s="20">
        <v>1323667</v>
      </c>
      <c r="C113" t="s">
        <v>290</v>
      </c>
    </row>
    <row r="114" spans="1:3" x14ac:dyDescent="0.3">
      <c r="A114" t="s">
        <v>291</v>
      </c>
      <c r="B114" s="20">
        <v>3798383</v>
      </c>
      <c r="C114" t="s">
        <v>292</v>
      </c>
    </row>
    <row r="115" spans="1:3" x14ac:dyDescent="0.3">
      <c r="A115" t="s">
        <v>293</v>
      </c>
      <c r="B115" s="20">
        <v>1422048</v>
      </c>
      <c r="C115" t="s">
        <v>294</v>
      </c>
    </row>
    <row r="116" spans="1:3" x14ac:dyDescent="0.3">
      <c r="A116" t="s">
        <v>295</v>
      </c>
      <c r="B116" s="20">
        <v>1391959</v>
      </c>
      <c r="C116" t="s">
        <v>296</v>
      </c>
    </row>
    <row r="117" spans="1:3" x14ac:dyDescent="0.3">
      <c r="A117" t="s">
        <v>297</v>
      </c>
      <c r="B117" s="20">
        <v>1687191</v>
      </c>
      <c r="C117" t="s">
        <v>298</v>
      </c>
    </row>
    <row r="118" spans="1:3" x14ac:dyDescent="0.3">
      <c r="A118" t="s">
        <v>299</v>
      </c>
      <c r="B118" s="20">
        <v>1253167</v>
      </c>
      <c r="C118" t="s">
        <v>300</v>
      </c>
    </row>
    <row r="119" spans="1:3" x14ac:dyDescent="0.3">
      <c r="A119" t="s">
        <v>301</v>
      </c>
      <c r="B119" s="20">
        <v>2388693</v>
      </c>
      <c r="C119" t="s">
        <v>302</v>
      </c>
    </row>
    <row r="120" spans="1:3" x14ac:dyDescent="0.3">
      <c r="A120" t="s">
        <v>303</v>
      </c>
      <c r="B120" s="20">
        <v>1464343</v>
      </c>
      <c r="C120" t="s">
        <v>304</v>
      </c>
    </row>
    <row r="121" spans="1:3" x14ac:dyDescent="0.3">
      <c r="A121" t="s">
        <v>305</v>
      </c>
      <c r="B121" s="20">
        <v>5386737</v>
      </c>
      <c r="C121" t="s">
        <v>306</v>
      </c>
    </row>
    <row r="122" spans="1:3" x14ac:dyDescent="0.3">
      <c r="A122" t="s">
        <v>307</v>
      </c>
      <c r="B122" s="20">
        <v>1951557</v>
      </c>
      <c r="C122" t="s">
        <v>308</v>
      </c>
    </row>
    <row r="123" spans="1:3" x14ac:dyDescent="0.3">
      <c r="A123" t="s">
        <v>309</v>
      </c>
      <c r="B123" s="20">
        <v>1285467</v>
      </c>
      <c r="C123" t="s">
        <v>310</v>
      </c>
    </row>
    <row r="124" spans="1:3" x14ac:dyDescent="0.3">
      <c r="A124" t="s">
        <v>311</v>
      </c>
      <c r="B124" s="20">
        <v>2025591</v>
      </c>
      <c r="C124" t="s">
        <v>312</v>
      </c>
    </row>
    <row r="125" spans="1:3" x14ac:dyDescent="0.3">
      <c r="A125" t="s">
        <v>313</v>
      </c>
      <c r="B125" s="20">
        <v>4960045</v>
      </c>
      <c r="C125" t="s">
        <v>314</v>
      </c>
    </row>
    <row r="126" spans="1:3" x14ac:dyDescent="0.3">
      <c r="A126" t="s">
        <v>315</v>
      </c>
      <c r="B126" s="20">
        <v>2384328</v>
      </c>
      <c r="C126" t="s">
        <v>316</v>
      </c>
    </row>
    <row r="127" spans="1:3" x14ac:dyDescent="0.3">
      <c r="A127" t="s">
        <v>317</v>
      </c>
      <c r="B127" s="20">
        <v>6075177</v>
      </c>
      <c r="C127" t="s">
        <v>318</v>
      </c>
    </row>
    <row r="128" spans="1:3" x14ac:dyDescent="0.3">
      <c r="A128" t="s">
        <v>319</v>
      </c>
      <c r="B128" s="20">
        <v>1121284</v>
      </c>
      <c r="C128" t="s">
        <v>320</v>
      </c>
    </row>
    <row r="129" spans="1:3" x14ac:dyDescent="0.3">
      <c r="A129" t="s">
        <v>321</v>
      </c>
      <c r="B129" s="20">
        <v>1169909</v>
      </c>
      <c r="C129" t="s">
        <v>322</v>
      </c>
    </row>
    <row r="130" spans="1:3" x14ac:dyDescent="0.3">
      <c r="A130" t="s">
        <v>323</v>
      </c>
      <c r="B130" s="20">
        <v>1755097</v>
      </c>
      <c r="C130" t="s">
        <v>324</v>
      </c>
    </row>
    <row r="131" spans="1:3" x14ac:dyDescent="0.3">
      <c r="A131" t="s">
        <v>325</v>
      </c>
      <c r="B131" s="20">
        <v>1177567</v>
      </c>
      <c r="C131" t="s">
        <v>326</v>
      </c>
    </row>
    <row r="132" spans="1:3" x14ac:dyDescent="0.3">
      <c r="A132" t="s">
        <v>327</v>
      </c>
      <c r="B132" s="20">
        <v>994936</v>
      </c>
      <c r="C132" t="s">
        <v>328</v>
      </c>
    </row>
    <row r="133" spans="1:3" x14ac:dyDescent="0.3">
      <c r="A133" t="s">
        <v>329</v>
      </c>
      <c r="B133" s="20">
        <v>1260132</v>
      </c>
      <c r="C133" t="s">
        <v>330</v>
      </c>
    </row>
    <row r="134" spans="1:3" x14ac:dyDescent="0.3">
      <c r="A134" t="s">
        <v>331</v>
      </c>
      <c r="B134" s="20">
        <v>2227967</v>
      </c>
      <c r="C134" t="s">
        <v>332</v>
      </c>
    </row>
    <row r="135" spans="1:3" x14ac:dyDescent="0.3">
      <c r="A135" t="s">
        <v>333</v>
      </c>
      <c r="B135" s="20">
        <v>1438259</v>
      </c>
      <c r="C135" t="s">
        <v>334</v>
      </c>
    </row>
    <row r="136" spans="1:3" x14ac:dyDescent="0.3">
      <c r="A136" t="s">
        <v>335</v>
      </c>
      <c r="B136" s="20">
        <v>2507665</v>
      </c>
      <c r="C136" t="s">
        <v>336</v>
      </c>
    </row>
    <row r="137" spans="1:3" x14ac:dyDescent="0.3">
      <c r="A137" t="s">
        <v>337</v>
      </c>
      <c r="B137" s="20">
        <v>2177567</v>
      </c>
      <c r="C137" t="s">
        <v>338</v>
      </c>
    </row>
    <row r="138" spans="1:3" x14ac:dyDescent="0.3">
      <c r="A138" t="s">
        <v>339</v>
      </c>
      <c r="B138" s="20">
        <v>1655719</v>
      </c>
      <c r="C138" t="s">
        <v>340</v>
      </c>
    </row>
    <row r="139" spans="1:3" x14ac:dyDescent="0.3">
      <c r="A139" t="s">
        <v>341</v>
      </c>
      <c r="B139" s="20">
        <v>1973214</v>
      </c>
      <c r="C139" t="s">
        <v>342</v>
      </c>
    </row>
    <row r="140" spans="1:3" x14ac:dyDescent="0.3">
      <c r="A140" t="s">
        <v>343</v>
      </c>
      <c r="B140" s="20">
        <v>1252767</v>
      </c>
      <c r="C140" t="s">
        <v>344</v>
      </c>
    </row>
    <row r="141" spans="1:3" x14ac:dyDescent="0.3">
      <c r="A141" t="s">
        <v>345</v>
      </c>
      <c r="B141" s="20">
        <v>3398430</v>
      </c>
      <c r="C141" t="s">
        <v>346</v>
      </c>
    </row>
    <row r="142" spans="1:3" x14ac:dyDescent="0.3">
      <c r="A142" t="s">
        <v>347</v>
      </c>
      <c r="B142" s="20">
        <v>761782</v>
      </c>
      <c r="C142" t="s">
        <v>348</v>
      </c>
    </row>
    <row r="143" spans="1:3" x14ac:dyDescent="0.3">
      <c r="A143" t="s">
        <v>349</v>
      </c>
      <c r="B143" s="20">
        <v>2212835</v>
      </c>
      <c r="C143" t="s">
        <v>350</v>
      </c>
    </row>
    <row r="144" spans="1:3" x14ac:dyDescent="0.3">
      <c r="A144" t="s">
        <v>351</v>
      </c>
      <c r="B144" s="20">
        <v>5024000</v>
      </c>
      <c r="C144" t="s">
        <v>352</v>
      </c>
    </row>
    <row r="145" spans="1:3" x14ac:dyDescent="0.3">
      <c r="A145" t="s">
        <v>353</v>
      </c>
      <c r="B145" s="20">
        <v>2012305</v>
      </c>
      <c r="C145" t="s">
        <v>354</v>
      </c>
    </row>
    <row r="146" spans="1:3" x14ac:dyDescent="0.3">
      <c r="A146" t="s">
        <v>355</v>
      </c>
      <c r="B146" s="20">
        <v>1739737</v>
      </c>
      <c r="C146" t="s">
        <v>356</v>
      </c>
    </row>
    <row r="147" spans="1:3" x14ac:dyDescent="0.3">
      <c r="A147" t="s">
        <v>357</v>
      </c>
      <c r="B147" s="20">
        <v>2421506</v>
      </c>
      <c r="C147" t="s">
        <v>358</v>
      </c>
    </row>
    <row r="148" spans="1:3" x14ac:dyDescent="0.3">
      <c r="A148" t="s">
        <v>359</v>
      </c>
      <c r="B148" s="20">
        <v>2772576</v>
      </c>
      <c r="C148" t="s">
        <v>360</v>
      </c>
    </row>
    <row r="149" spans="1:3" x14ac:dyDescent="0.3">
      <c r="A149" t="s">
        <v>361</v>
      </c>
      <c r="B149" s="20">
        <v>724612</v>
      </c>
      <c r="C149" t="s">
        <v>362</v>
      </c>
    </row>
    <row r="150" spans="1:3" x14ac:dyDescent="0.3">
      <c r="A150" t="s">
        <v>363</v>
      </c>
      <c r="B150" s="20">
        <v>2738063</v>
      </c>
      <c r="C150" t="s">
        <v>364</v>
      </c>
    </row>
    <row r="151" spans="1:3" x14ac:dyDescent="0.3">
      <c r="A151" t="s">
        <v>365</v>
      </c>
      <c r="B151" s="20">
        <v>610750</v>
      </c>
      <c r="C151" t="s">
        <v>366</v>
      </c>
    </row>
    <row r="152" spans="1:3" x14ac:dyDescent="0.3">
      <c r="A152" t="s">
        <v>367</v>
      </c>
      <c r="B152" s="20">
        <v>2093393</v>
      </c>
      <c r="C152" t="s">
        <v>368</v>
      </c>
    </row>
    <row r="153" spans="1:3" x14ac:dyDescent="0.3">
      <c r="A153" t="s">
        <v>369</v>
      </c>
      <c r="B153" s="20">
        <v>3626617</v>
      </c>
      <c r="C153" t="s">
        <v>370</v>
      </c>
    </row>
    <row r="154" spans="1:3" x14ac:dyDescent="0.3">
      <c r="A154" t="s">
        <v>371</v>
      </c>
      <c r="B154" s="20">
        <v>1112947</v>
      </c>
      <c r="C154" t="s">
        <v>372</v>
      </c>
    </row>
    <row r="156" spans="1:3" x14ac:dyDescent="0.3">
      <c r="B156" s="20"/>
    </row>
    <row r="167" spans="1:1" x14ac:dyDescent="0.3">
      <c r="A167" t="s">
        <v>42</v>
      </c>
    </row>
    <row r="168" spans="1:1" x14ac:dyDescent="0.3">
      <c r="A168" t="s">
        <v>373</v>
      </c>
    </row>
    <row r="171" spans="1:1" x14ac:dyDescent="0.3">
      <c r="A171" t="s">
        <v>45</v>
      </c>
    </row>
    <row r="172" spans="1:1" x14ac:dyDescent="0.3">
      <c r="A172" t="s">
        <v>374</v>
      </c>
    </row>
  </sheetData>
  <sheetProtection algorithmName="SHA-512" hashValue="Fkwb0tIBPSB6/ZkHSNog5jGngTjDtNou18ZQ4IiXI2LnWtVsZb3coZ+vZphytkQ2bZ+YZ9HpOXZJK5yNjmhZRw==" saltValue="KrhOuhViVupjtTR7ek19NA=="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E388-805F-4122-B2AB-5FC4D675CB0E}">
  <sheetPr>
    <tabColor theme="0" tint="-4.9989318521683403E-2"/>
  </sheetPr>
  <dimension ref="A1:R14"/>
  <sheetViews>
    <sheetView workbookViewId="0">
      <selection activeCell="A6" sqref="A6"/>
    </sheetView>
  </sheetViews>
  <sheetFormatPr defaultRowHeight="14.4" x14ac:dyDescent="0.3"/>
  <sheetData>
    <row r="1" spans="1:18" x14ac:dyDescent="0.3">
      <c r="A1" t="s">
        <v>375</v>
      </c>
      <c r="B1" t="s">
        <v>376</v>
      </c>
      <c r="C1" t="s">
        <v>377</v>
      </c>
      <c r="D1" t="s">
        <v>378</v>
      </c>
      <c r="E1" t="s">
        <v>379</v>
      </c>
      <c r="F1" t="s">
        <v>379</v>
      </c>
      <c r="G1" t="s">
        <v>380</v>
      </c>
      <c r="H1" t="s">
        <v>380</v>
      </c>
      <c r="I1" t="s">
        <v>380</v>
      </c>
      <c r="J1" t="s">
        <v>380</v>
      </c>
      <c r="K1" t="s">
        <v>380</v>
      </c>
      <c r="L1" t="s">
        <v>380</v>
      </c>
      <c r="M1" t="s">
        <v>380</v>
      </c>
      <c r="N1" t="s">
        <v>380</v>
      </c>
      <c r="O1" t="s">
        <v>381</v>
      </c>
      <c r="P1" t="s">
        <v>381</v>
      </c>
      <c r="Q1" t="s">
        <v>382</v>
      </c>
      <c r="R1" s="27" t="s">
        <v>382</v>
      </c>
    </row>
    <row r="2" spans="1:18" x14ac:dyDescent="0.3">
      <c r="A2" t="s">
        <v>383</v>
      </c>
      <c r="B2">
        <v>1</v>
      </c>
      <c r="C2">
        <v>1</v>
      </c>
      <c r="D2">
        <v>1</v>
      </c>
      <c r="E2">
        <v>1</v>
      </c>
      <c r="F2">
        <v>2</v>
      </c>
      <c r="G2">
        <v>1</v>
      </c>
      <c r="H2">
        <v>2</v>
      </c>
      <c r="I2">
        <v>3</v>
      </c>
      <c r="J2">
        <v>4</v>
      </c>
      <c r="K2">
        <v>5</v>
      </c>
      <c r="L2">
        <v>6</v>
      </c>
      <c r="M2">
        <v>7</v>
      </c>
      <c r="N2">
        <v>8</v>
      </c>
      <c r="O2">
        <v>1</v>
      </c>
      <c r="P2">
        <v>2</v>
      </c>
      <c r="Q2">
        <v>1</v>
      </c>
      <c r="R2" s="27">
        <v>2</v>
      </c>
    </row>
    <row r="3" spans="1:18" x14ac:dyDescent="0.3">
      <c r="A3" t="s">
        <v>384</v>
      </c>
      <c r="B3" t="str">
        <f>B1&amp;"."&amp;B2</f>
        <v>LANAME.1</v>
      </c>
      <c r="C3" t="str">
        <f t="shared" ref="C3:R3" si="0">C1&amp;"."&amp;C2</f>
        <v>LAONSCODE.1</v>
      </c>
      <c r="D3" t="str">
        <f t="shared" si="0"/>
        <v>FUND.1</v>
      </c>
      <c r="E3" t="str">
        <f t="shared" si="0"/>
        <v>CONTACT.1</v>
      </c>
      <c r="F3" t="str">
        <f t="shared" si="0"/>
        <v>CONTACT.2</v>
      </c>
      <c r="G3" t="str">
        <f t="shared" si="0"/>
        <v>SPEND.1</v>
      </c>
      <c r="H3" t="str">
        <f t="shared" si="0"/>
        <v>SPEND.2</v>
      </c>
      <c r="I3" t="str">
        <f t="shared" si="0"/>
        <v>SPEND.3</v>
      </c>
      <c r="J3" t="str">
        <f t="shared" si="0"/>
        <v>SPEND.4</v>
      </c>
      <c r="K3" t="str">
        <f t="shared" si="0"/>
        <v>SPEND.5</v>
      </c>
      <c r="L3" t="str">
        <f t="shared" si="0"/>
        <v>SPEND.6</v>
      </c>
      <c r="M3" t="str">
        <f t="shared" si="0"/>
        <v>SPEND.7</v>
      </c>
      <c r="N3" t="str">
        <f t="shared" si="0"/>
        <v>SPEND.8</v>
      </c>
      <c r="O3" t="str">
        <f t="shared" si="0"/>
        <v>QUAL.1</v>
      </c>
      <c r="P3" t="str">
        <f t="shared" si="0"/>
        <v>QUAL.2</v>
      </c>
      <c r="Q3" t="str">
        <f t="shared" si="0"/>
        <v>OTHER.1</v>
      </c>
      <c r="R3" s="27" t="str">
        <f t="shared" si="0"/>
        <v>OTHER.2</v>
      </c>
    </row>
    <row r="4" spans="1:18" ht="57.6" x14ac:dyDescent="0.3">
      <c r="A4" s="22" t="s">
        <v>385</v>
      </c>
      <c r="B4" s="22" t="s">
        <v>386</v>
      </c>
      <c r="C4" s="22" t="s">
        <v>387</v>
      </c>
      <c r="D4" s="22" t="s">
        <v>388</v>
      </c>
      <c r="E4" s="22" t="s">
        <v>389</v>
      </c>
      <c r="F4" s="22" t="s">
        <v>390</v>
      </c>
      <c r="G4" s="22" t="s">
        <v>391</v>
      </c>
      <c r="H4" s="22" t="s">
        <v>392</v>
      </c>
      <c r="I4" s="22" t="s">
        <v>393</v>
      </c>
      <c r="J4" s="22" t="s">
        <v>394</v>
      </c>
      <c r="K4" s="22" t="s">
        <v>395</v>
      </c>
      <c r="L4" s="22" t="s">
        <v>396</v>
      </c>
      <c r="M4" s="22" t="s">
        <v>397</v>
      </c>
      <c r="N4" s="22" t="s">
        <v>398</v>
      </c>
      <c r="O4" s="22" t="s">
        <v>399</v>
      </c>
      <c r="P4" s="22" t="s">
        <v>400</v>
      </c>
      <c r="Q4" s="23" t="s">
        <v>401</v>
      </c>
      <c r="R4" s="24" t="s">
        <v>402</v>
      </c>
    </row>
    <row r="5" spans="1:18" x14ac:dyDescent="0.3">
      <c r="A5" t="s">
        <v>403</v>
      </c>
      <c r="B5" t="str">
        <f>IF(ISBLANK('Spend return'!B18),"BLANK",'Spend return'!B18)</f>
        <v>Rutland</v>
      </c>
      <c r="C5" t="str">
        <f>IF(ISBLANK('Spend return'!B18),"BLANK",INDEX('LA Allocations'!$C$2:$C$154,MATCH('Spend return'!B18,'LA Allocations'!$A$2:$A$154,0)))</f>
        <v>E06000017</v>
      </c>
      <c r="D5">
        <f>IF(ISBLANK('Spend return'!B19),"BLANK",'Spend return'!B19)</f>
        <v>206408</v>
      </c>
      <c r="E5" t="str">
        <f>IF(ISBLANK('Spend return'!B24),"BLANK",'Spend return'!B24)</f>
        <v xml:space="preserve">Karen Kibblewhtie </v>
      </c>
      <c r="F5" t="str">
        <f>IF(ISBLANK('Spend return'!B25),"BLANK",'Spend return'!B25)</f>
        <v>kkibblewhite@rutland.gov.uk</v>
      </c>
      <c r="G5" t="str">
        <f>IF(ISBLANK('Spend return'!B30),"BLANK",'Spend return'!B30)</f>
        <v>Yes - the funding has been allocated in full to adult social care</v>
      </c>
      <c r="H5" t="str">
        <f>IF(ISBLANK('Spend return'!B35),"BLANK",'Spend return'!B35)</f>
        <v>Yes - we are targeting this area</v>
      </c>
      <c r="I5" t="str">
        <f>IF(ISBLANK('Spend return'!B36),"BLANK",'Spend return'!B36)</f>
        <v>No - we are not targeting this area</v>
      </c>
      <c r="J5" t="str">
        <f>IF(ISBLANK('Spend return'!B37),"BLANK",'Spend return'!B37)</f>
        <v>No - we are not targeting this area</v>
      </c>
      <c r="K5">
        <f>IF(ISBLANK('Spend return'!B42),"BLANK",'Spend return'!B42)</f>
        <v>206408</v>
      </c>
      <c r="L5" t="str">
        <f>IF(ISBLANK('Spend return'!B43),"BLANK",'Spend return'!B43)</f>
        <v>BLANK</v>
      </c>
      <c r="M5" t="str">
        <f>IF(ISBLANK('Spend return'!B44),"BLANK",'Spend return'!B44)</f>
        <v>BLANK</v>
      </c>
      <c r="N5">
        <f>IF(ISBLANK('Spend return'!B45),"BLANK",'Spend return'!B45)</f>
        <v>206408</v>
      </c>
      <c r="O5" t="str">
        <f>IF(ISBLANK('Qualitative report'!A19),"BLANK",'Qualitative report'!A19)</f>
        <v>The funding will be used to support fee increases.  As previously detailed in the Market Sustainability Plan, the Rutland market is unusual in that it is consists pre-dominantly of self-funders. Rutland residential and nursing homes do not rely on any proportion of LA funded service users.  The overall market is extremely small (10 homes), within which very few homes accept LA rates, even allowing for the significant increase to fees made by the council in April 2023.  The MSIF funding enables Rutland to pay higher fees to increase the likelihood of homes accepting LA funded individuals, including where necessary paying above the standard council fee rate, and thereby increasing capacity within our local market.</v>
      </c>
      <c r="P5" t="str">
        <f>IF(ISBLANK('Qualitative report'!A23),"BLANK",'Qualitative report'!A23)</f>
        <v xml:space="preserve">The use of the fund to increase the likelihood of care homes accepting LA funded service users will support the efficient discharge of individuals out of hospital by ensuring (as far as possible) bed spaces within care homes within Rutland are available.  Having access to additional beds by bringing council rates closer to the outcomes from the Fair Cost of Care exercise means that we will be able to discharge people on Pathway 2 in a more timely fashion and that we may be able to step people up to residential beds, from the community, to avoid hospital admissions over the busy winter period.  The domiciliary care market in Rutland has a surfeit of capacity at this time and there are a number of providers from out of county operating in Rutland as well as those based in County.  As such, capacity in this market is not currently something that needs bolstering. </v>
      </c>
      <c r="Q5" s="25">
        <v>1</v>
      </c>
      <c r="R5" s="27" t="str">
        <f>IF(ISBLANK('Spend return'!AA65),"BLANK",'Spend return'!AA65)</f>
        <v>iwFke6</v>
      </c>
    </row>
    <row r="14" spans="1:18" x14ac:dyDescent="0.3">
      <c r="G14" s="22"/>
      <c r="H14" s="22"/>
      <c r="O14" s="22"/>
    </row>
  </sheetData>
  <sheetProtection algorithmName="SHA-512" hashValue="73AVoutWwudrl6fUY7YsLo/eMmO29xb8nHwGVmR7kNoWtI9yVZ9Zj7OOkG40mpErgwWmDDlqLIAFokJqODUtBw==" saltValue="tYQk7EWX1GdSqBwlBkoOmQ==" spinCount="1000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733dd27-db60-40e2-8fa1-8ddcdc226c7b">
      <Terms xmlns="http://schemas.microsoft.com/office/infopath/2007/PartnerControls"/>
    </lcf76f155ced4ddcb4097134ff3c332f>
    <_Flow_SignoffStatus xmlns="7733dd27-db60-40e2-8fa1-8ddcdc226c7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2" ma:contentTypeDescription="Create a new document." ma:contentTypeScope="" ma:versionID="06da12d9d0f61c7f03f3f0411f9bacd3">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43d794232389bf1962f3aa8e98d359dd"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992771-BD05-4340-8B49-904369B8A8C5}">
  <ds:schemaRefs>
    <ds:schemaRef ds:uri="http://schemas.microsoft.com/office/2006/metadata/properties"/>
    <ds:schemaRef ds:uri="http://schemas.microsoft.com/office/infopath/2007/PartnerControls"/>
    <ds:schemaRef ds:uri="7733dd27-db60-40e2-8fa1-8ddcdc226c7b"/>
  </ds:schemaRefs>
</ds:datastoreItem>
</file>

<file path=customXml/itemProps2.xml><?xml version="1.0" encoding="utf-8"?>
<ds:datastoreItem xmlns:ds="http://schemas.openxmlformats.org/officeDocument/2006/customXml" ds:itemID="{DB543229-4E1C-4695-BAEB-D1FEFD36F3E3}">
  <ds:schemaRefs>
    <ds:schemaRef ds:uri="http://schemas.microsoft.com/sharepoint/v3/contenttype/forms"/>
  </ds:schemaRefs>
</ds:datastoreItem>
</file>

<file path=customXml/itemProps3.xml><?xml version="1.0" encoding="utf-8"?>
<ds:datastoreItem xmlns:ds="http://schemas.openxmlformats.org/officeDocument/2006/customXml" ds:itemID="{2F2F714C-46C2-403A-8C8C-349C112B4F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Spend return</vt:lpstr>
      <vt:lpstr>Qualitative report</vt:lpstr>
      <vt:lpstr>LA Allocations</vt:lpstr>
      <vt:lpstr>Output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2023-08-21T14:30:49Z</dcterms:created>
  <dcterms:modified xsi:type="dcterms:W3CDTF">2023-11-06T17:17:38Z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0x01010072069C7FE9ECC64F9757C4D3906D9A99</vt:lpwstr>
  </property>
  <property fmtid="{D5CDD505-2E9C-101B-9397-08002B2CF9AE}" pid="3" name="MediaServiceImageTags">
    <vt:lpwstr/>
  </property>
  <property fmtid="{D5CDD505-2E9C-101B-9397-08002B2CF9AE}" pid="4" name="TaxCatchAll">
    <vt:lpwstr/>
  </property>
</Properties>
</file>