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0"/>
  <workbookPr filterPrivacy="1" defaultThemeVersion="166925"/>
  <xr:revisionPtr revIDLastSave="53" documentId="8_{381725F0-CC61-4001-8E68-707D140FB896}" xr6:coauthVersionLast="47" xr6:coauthVersionMax="47" xr10:uidLastSave="{19D44BDF-9F3B-4035-98CF-099A747715EF}"/>
  <bookViews>
    <workbookView xWindow="-110" yWindow="-110" windowWidth="19420" windowHeight="10420" firstSheet="2" activeTab="2"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<sst xmlns="http://schemas.openxmlformats.org/spreadsheetml/2006/main" count="428" uniqueCount="404">
  <si>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Market Sustainability and Improvement Fund (MSIF) Workforce Fund: information to be reported by each local authority</t>
  </si>
  <si>
    <t>Version 1.0</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</si>
  <si>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</si>
  <si>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https://www.gov.uk/government/publications/market-sustainability-and-improvement-fund-workforce-fund</t>
  </si>
  <si>
    <t>As set out in the policy statement, DHSC is asking local authorities to provide information by 28 September 2023, setting out how they plan to use this funding and how it aligns with NHS winter plans that are to be completed by integrated care boards (ICBs).</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</si>
  <si>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</si>
  <si>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</si>
  <si>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Data validation</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</si>
  <si>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</si>
  <si>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</si>
  <si>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</si>
  <si>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Spend return</t>
  </si>
  <si>
    <t>Has a local authority been selected?</t>
  </si>
  <si>
    <t>Has a name and email address been provided?</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</si>
  <si>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</si>
  <si>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</si>
  <si>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</si>
  <si>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</si>
  <si>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Qualitative report</t>
  </si>
  <si>
    <t>Has the local authority provided a description of how they plan to use the additional funding?</t>
  </si>
  <si>
    <t>Has the local authority set out how their capacity plans and use of the funding align to NHS winter plans?</t>
  </si>
  <si>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</si>
  <si>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</si>
  <si>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</si>
  <si>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https://www.gov.uk/government/statistics/local-authority-revenue-expenditure-and-financing-2023-24-budget-england/local-authority-revenue-expenditure-and-financing-2023-24-budget-england</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</si>
  <si>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</si>
  <si>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</si>
  <si>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</si>
  <si>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</si>
  <si>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</si>
  <si>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</si>
  <si>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Local authority name</t>
  </si>
  <si>
    <t>Sefton</t>
  </si>
  <si>
    <t>Total MSIF Workforce Fund allocation</t>
  </si>
  <si>
    <t>(2) Please enter the details of the person completing this form.</t>
  </si>
  <si>
    <t>Name</t>
  </si>
  <si>
    <t>Neil Watson</t>
  </si>
  <si>
    <t>Email address</t>
  </si>
  <si>
    <t>Neil.Watson@sefton.gov.uk</t>
  </si>
  <si>
    <t>(3) Please confirm that the MSIF Workforce Fund funding will be allocated in full to adult social care.</t>
  </si>
  <si>
    <t>Data Item</t>
  </si>
  <si>
    <t>Please select response</t>
  </si>
  <si>
    <t>Yes - the funding has been allocated in full to adult social care</t>
  </si>
  <si>
    <t>(4) Please confirm which of the target areas the local authority has decided to focus their MSIF Workforce Fund activity on (note that more than one target area can be chosen).</t>
  </si>
  <si>
    <t>Increasing fee rates paid to ASC providers</t>
  </si>
  <si>
    <t>Yes - we are targeting this area</t>
  </si>
  <si>
    <t>Increasing workforce capacity and retention</t>
  </si>
  <si>
    <t>No - we are not targeting this area</t>
  </si>
  <si>
    <t>Reducing ASC waiting times</t>
  </si>
  <si>
    <t>(5) Please confirm your planned spend on each of the target areas as part of the Market Sustainability and Improvement Fund (MSIF) Workforce Fund.</t>
  </si>
  <si>
    <t>Total MSIF Worforce Fund spending on increasing fee rates paid to ASC providers</t>
  </si>
  <si>
    <t>Total MSIF Workforce Fund spending on increasing workforce capacity and retention</t>
  </si>
  <si>
    <t>Total MSIF Workforce Fund spending on reducing ASC waiting times</t>
  </si>
  <si>
    <t>Total planned spend</t>
  </si>
  <si>
    <t>iwFke6</t>
  </si>
  <si>
    <t>Instructions/Guidance</t>
  </si>
  <si>
    <t xml:space="preserve">As set out in the policy statement, DHSC is asking local authorities to provide information by 28 September 2023, setting out how they plan to use this funding and how it aligns with with NHS Winter Plans that are to be completed by ICBs. </t>
  </si>
  <si>
    <t xml:space="preserve">Please use the yellow boxes below to provide summary responses (maximum 500 words) to the following questions: </t>
  </si>
  <si>
    <t>Please describe how you are using this additional funding, including how it will affect your existing capacity plans. (500 words maximum)</t>
  </si>
  <si>
    <t xml:space="preserve">How do your capacity plans and planned use of the fund outlined in question 1 align with NHS winter plans? (500 words maximum) </t>
  </si>
  <si>
    <t xml:space="preserve">Further details on the NHS winter plans can be found at the following link: </t>
  </si>
  <si>
    <t>https://www.england.nhs.uk/long-read/delivering-operational-resilience-across-the-nhs-this-winter/</t>
  </si>
  <si>
    <t>(1) Please describe how you are using this additional funding, including how it will affect your existing capacity plans (500 words maximum)</t>
  </si>
  <si>
    <t>Sefton will be using the funding across the two priority areas. The Council will be addressing waiting list issues by recruiting additional Social Workers and Occupational Therapists to conduct assessments and reviews of Service Users, both in terms of annual reviews and those people awaiting a package of care to commence.  This will include a more robust strength based approach to the assessment and review process to ensure that effective signposting to community services/resources takes place and that there is detailed information on community assets available, which will therefore assist with market capacity issues and putting in place the correct level of support for people.  This will further support the overall aims of ensuring that people receive the right level of care and support and are not placed in services which they do not fully require, such as care homes.  This work will also take place as part of the implementation of our Care Transfer Hubs and as part of a reviewing programme to support people to regain their independence and to work with commissioned Providers to review existing care packages and placements in order to release capacity, for example reducing the need for two-carer Domiciliary Care visits, thereby releasing market capacity, through joint working with Providers to deliver their Trusted Assessor role.  
This will support the delivery of the capacity plan as it will provide additional resources to assess Service Users, for example upon discharge from Hospital, as the assessments will ensure that people are discharged into our dedicated block-booked Domiciliary Care capacity (detailed in our capacity plan) and Intermediate Care services as well as ensuring that people going through discharge Pathway 0 are signposted to community / VCF services to reflect that whilst they are on Pathway 0, they would still benefit from some level of service.  The Council will also be recruiting additional Care Arranger Team Staff in order to support the Care Transfer Hubs with the identification of care home and domiciliary care capacity and the subsequent timely arrangement of new care packages and placements.    
With respect to increasing fee rates, the funding will be used primarily for Supported Living and Residential &amp; Nursing care rates in order to support the capacity plan in terms of that any placements made are correctly funded and reflect increased acuity levels. For example, it is recognised that there is a requirement to reflect that some people going into care homes will have higher needs so as a result fee rates will be increased to reflect this but also to ensure that waiting times are reduced through the Council making top-up payments to care homes as the capacity plan highlights issues with the level of homes levying top-ups and therefore the ability to commission placements in a timely manner.</t>
  </si>
  <si>
    <t>(2) How do your capacity plans and planned use of the fund outlined in question 1 align with NHS winter plans? (500 words maximum)</t>
  </si>
  <si>
    <t>With respect to utilising the funding to reduce waiting times, the additional Social Worker and Occupational Therapy capacity will support the assessment of people, including those awaiting discharge and will therefore align with the winter plan as a key element is ensuring that people are discharged in a timely manner and that they receive strength based assessments to ensure they receive the correct level of care/support.  This will also align with the plan to ensure that where appropriate people are discharged into intermediate care / short-term services which can accept people in a more timely manner and recognises that people will benefit from a short-term period of rehabilitation and that for many people the best place to assess their long-term needs is in their own home.  The additional Staffing capacity will also reduce waiting times through delivering assessments in our new system based Care Transfer Hubs, ensuring people can be assessed 7 days a week and facilitating discharge processes for Pathway 0 patients, incliding enhanced signposting to community-based assets / services.  The additional Care Arranger Team capacity will also assist as it will support the additional Social Worker capacity (including within the Care Transfer Hubs) with the timely identification of market capacity and facilitate discussions / negotiations with Providers on new placements and factors such as fee rates negotiation which can delay discharges and reduce choice of placements.  This additional resource will also be used to facilitate the arrangement of placements to Intermediate Care bed facilities and the delivery and usage of block-booked Domiciliary Care capacity, thus supporting the winter plan through ensuring that referrals into these services support with timely Hospital discharges, but also the arrangement of community services to avoid admission to Hospital.
The funding will also be used for increasing fee rates / unit costs to Providers which will ensure that people with higher needs can be discharged in a timely manner and are not delayed due to funding issues.  This will include people being discharged who only require short-term services, including those in the community who without such services may be at risk of being admitted into Hospital as they have gone into crisis and require a short-term intervention which needs to be put in palce as soon as possible.</t>
  </si>
  <si>
    <t>Local Authority Name</t>
  </si>
  <si>
    <t>2023-24 MSIF: Workforce Fund allocation</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</si>
  <si>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</si>
  <si>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</si>
  <si>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</si>
  <si>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</si>
  <si>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</si>
  <si>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</si>
  <si>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</si>
  <si>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</si>
  <si>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</si>
  <si>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</si>
  <si>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</si>
  <si>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</si>
  <si>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</si>
  <si>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</si>
  <si>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</si>
  <si>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</si>
  <si>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</si>
  <si>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</si>
  <si>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</si>
  <si>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</si>
  <si>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</si>
  <si>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</si>
  <si>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</si>
  <si>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</si>
  <si>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</si>
  <si>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</si>
  <si>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</si>
  <si>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</si>
  <si>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</si>
  <si>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</si>
  <si>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</si>
  <si>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</si>
  <si>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</si>
  <si>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</si>
  <si>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</si>
  <si>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</si>
  <si>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</si>
  <si>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</si>
  <si>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</si>
  <si>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</si>
  <si>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</si>
  <si>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</si>
  <si>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</si>
  <si>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</si>
  <si>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</si>
  <si>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</si>
  <si>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</si>
  <si>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</si>
  <si>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</si>
  <si>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</si>
  <si>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</si>
  <si>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</si>
  <si>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</si>
  <si>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</si>
  <si>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</si>
  <si>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</si>
  <si>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</si>
  <si>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</si>
  <si>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</si>
  <si>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</si>
  <si>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</si>
  <si>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</si>
  <si>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</si>
  <si>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</si>
  <si>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</si>
  <si>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</si>
  <si>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</si>
  <si>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</si>
  <si>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</si>
  <si>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</si>
  <si>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</si>
  <si>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</si>
  <si>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</si>
  <si>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</si>
  <si>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</si>
  <si>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</si>
  <si>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</si>
  <si>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</si>
  <si>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</si>
  <si>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</si>
  <si>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</si>
  <si>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</si>
  <si>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</si>
  <si>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</si>
  <si>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</si>
  <si>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</si>
  <si>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</si>
  <si>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</si>
  <si>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</si>
  <si>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</si>
  <si>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</si>
  <si>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</si>
  <si>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</si>
  <si>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</si>
  <si>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</si>
  <si>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</si>
  <si>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</si>
  <si>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</si>
  <si>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</si>
  <si>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</si>
  <si>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</si>
  <si>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</si>
  <si>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</si>
  <si>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</si>
  <si>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</si>
  <si>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</si>
  <si>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</si>
  <si>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</si>
  <si>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</si>
  <si>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</si>
  <si>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</si>
  <si>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</si>
  <si>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</si>
  <si>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</si>
  <si>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</si>
  <si>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</si>
  <si>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</si>
  <si>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</si>
  <si>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</si>
  <si>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</si>
  <si>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</si>
  <si>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</si>
  <si>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</si>
  <si>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</si>
  <si>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</si>
  <si>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</si>
  <si>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</si>
  <si>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</si>
  <si>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</si>
  <si>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</si>
  <si>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</si>
  <si>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</si>
  <si>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</si>
  <si>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</si>
  <si>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</si>
  <si>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</si>
  <si>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</si>
  <si>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</si>
  <si>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</si>
  <si>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</si>
  <si>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</si>
  <si>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</si>
  <si>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</si>
  <si>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</si>
  <si>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</si>
  <si>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</si>
  <si>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</si>
  <si>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</si>
  <si>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</si>
  <si>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</si>
  <si>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</si>
  <si>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</si>
  <si>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</si>
  <si>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</si>
  <si>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</si>
  <si>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</si>
  <si>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</si>
  <si>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</si>
  <si>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</si>
  <si>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</si>
  <si>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</si>
  <si>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</si>
  <si>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</si>
  <si>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</si>
  <si>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</si>
  <si>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</si>
  <si>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</si>
  <si>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</si>
  <si>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</si>
  <si>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</si>
  <si>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</si>
  <si>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</si>
  <si>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</si>
  <si>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</si>
  <si>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</si>
  <si>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</si>
  <si>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</si>
  <si>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</si>
  <si>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</si>
  <si>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</si>
  <si>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</si>
  <si>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</si>
  <si>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</si>
  <si>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</si>
  <si>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</si>
  <si>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</si>
  <si>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</si>
  <si>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</si>
  <si>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</si>
  <si>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</si>
  <si>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</si>
  <si>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</si>
  <si>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</si>
  <si>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</si>
  <si>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</si>
  <si>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</si>
  <si>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</si>
  <si>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</si>
  <si>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</si>
  <si>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</si>
  <si>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</si>
  <si>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</si>
  <si>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</si>
  <si>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</si>
  <si>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</si>
  <si>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</si>
  <si>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</si>
  <si>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</si>
  <si>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</si>
  <si>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</si>
  <si>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</si>
  <si>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</si>
  <si>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</si>
  <si>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</si>
  <si>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</si>
  <si>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</si>
  <si>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</si>
  <si>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</si>
  <si>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</si>
  <si>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</si>
  <si>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</si>
  <si>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</si>
  <si>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</si>
  <si>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</si>
  <si>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</si>
  <si>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</si>
  <si>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</si>
  <si>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</si>
  <si>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</si>
  <si>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</si>
  <si>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</si>
  <si>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</si>
  <si>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</si>
  <si>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</si>
  <si>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</si>
  <si>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</si>
  <si>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</si>
  <si>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</si>
  <si>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</si>
  <si>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</si>
  <si>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</si>
  <si>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</si>
  <si>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</si>
  <si>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</si>
  <si>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</si>
  <si>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</si>
  <si>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</si>
  <si>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</si>
  <si>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</si>
  <si>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</si>
  <si>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</si>
  <si>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</si>
  <si>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</si>
  <si>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</si>
  <si>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</si>
  <si>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</si>
  <si>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</si>
  <si>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</si>
  <si>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</si>
  <si>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</si>
  <si>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</si>
  <si>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</si>
  <si>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</si>
  <si>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</si>
  <si>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</si>
  <si>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</si>
  <si>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</si>
  <si>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</si>
  <si>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</si>
  <si>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</si>
  <si>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</si>
  <si>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</si>
  <si>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</si>
  <si>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</si>
  <si>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</si>
  <si>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</si>
  <si>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</si>
  <si>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</si>
  <si>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</si>
  <si>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</si>
  <si>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</si>
  <si>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</si>
  <si>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</si>
  <si>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</si>
  <si>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</si>
  <si>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</si>
  <si>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</si>
  <si>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</si>
  <si>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</si>
  <si>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</si>
  <si>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</si>
  <si>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</si>
  <si>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</si>
  <si>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</si>
  <si>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</si>
  <si>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</si>
  <si>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</si>
  <si>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</si>
  <si>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</si>
  <si>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</si>
  <si>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</si>
  <si>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</si>
  <si>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</si>
  <si>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</si>
  <si>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</si>
  <si>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</si>
  <si>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No - the funding has not been allocated in full to adult social care</t>
  </si>
  <si>
    <t>CATEGORY</t>
  </si>
  <si>
    <t>LANAME</t>
  </si>
  <si>
    <t>LAONSCODE</t>
  </si>
  <si>
    <t>FUND</t>
  </si>
  <si>
    <t>CONTACT</t>
  </si>
  <si>
    <t>SPEND</t>
  </si>
  <si>
    <t>QUAL</t>
  </si>
  <si>
    <t>OTHER</t>
  </si>
  <si>
    <t>INDEX VALUES</t>
  </si>
  <si>
    <t>COMPOSITE</t>
  </si>
  <si>
    <t>NAMES</t>
  </si>
  <si>
    <t>laname</t>
  </si>
  <si>
    <t>laonscode</t>
  </si>
  <si>
    <t>MSIF_WF_fund_alloc</t>
  </si>
  <si>
    <t>contact_name</t>
  </si>
  <si>
    <t>contact_email</t>
  </si>
  <si>
    <t>MSIF_WF_fund_to_ASC</t>
  </si>
  <si>
    <t>target_area_fee_rates</t>
  </si>
  <si>
    <t>target_area_workforce</t>
  </si>
  <si>
    <t>target_area_waiting_times</t>
  </si>
  <si>
    <t>planned_spend_fee_rates</t>
  </si>
  <si>
    <t>planned_spend_workforce</t>
  </si>
  <si>
    <t>planned_spend_waiting_times</t>
  </si>
  <si>
    <t>planned_spend_total</t>
  </si>
  <si>
    <t>Fund_utilisation_summary</t>
  </si>
  <si>
    <t>Fund_alignment_summary</t>
  </si>
  <si>
    <t>template_version</t>
  </si>
  <si>
    <t>original_template_check</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</si>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</sst>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opLeftCell="A12" zoomScale="75" zoomScaleNormal="75" workbookViewId="0">
      <selection activeCell="C8" sqref="C8"/>
    </sheetView>
  </sheetViews>
  <sheetFormatPr defaultRowHeight="14.45"/>
  <cols>
    <col min="1" max="1" width="120.7109375" style="1" customWidth="1"/>
    <col min="2" max="2" width="0" style="1" hidden="1" customWidth="1"/>
    <col min="3" max="3" width="41.140625" style="1" customWidth="1"/>
    <col min="4" max="64" width="9.140625" style="1"/>
  </cols>
  <sheetData>
    <row r="1" spans="1:13" s="2" customFormat="1" ht="15.6">
      <c r="A1" s="3" t="s">
        <v>0</v>
      </c>
    </row>
    <row r="2" spans="1:13">
      <c r="A2" s="28"/>
      <c r="C2" s="28"/>
      <c r="D2" s="28"/>
      <c r="E2" s="28"/>
      <c r="F2" s="28"/>
      <c r="G2" s="28"/>
      <c r="H2" s="28"/>
      <c r="I2" s="28"/>
      <c r="J2" s="28"/>
      <c r="K2" s="28"/>
      <c r="L2" s="28"/>
      <c r="M2" s="28"/>
    </row>
    <row r="3" spans="1:13" ht="15.6">
      <c r="A3" s="4" t="s">
        <v>1</v>
      </c>
      <c r="C3" s="28"/>
      <c r="D3" s="28"/>
      <c r="E3" s="28"/>
      <c r="F3" s="28"/>
      <c r="G3" s="28"/>
      <c r="H3" s="28"/>
      <c r="I3" s="28"/>
      <c r="J3" s="28"/>
      <c r="K3" s="28"/>
      <c r="L3" s="28"/>
      <c r="M3" s="28"/>
    </row>
    <row r="4" spans="1:13">
      <c r="C4" s="28"/>
      <c r="D4" s="28"/>
      <c r="E4" s="28"/>
      <c r="F4" s="28"/>
      <c r="G4" s="28"/>
      <c r="H4" s="28"/>
      <c r="I4" s="28"/>
      <c r="J4" s="28"/>
      <c r="K4" s="28"/>
      <c r="L4" s="28"/>
      <c r="M4" s="28"/>
    </row>
    <row r="5" spans="1:13" ht="76.5" customHeight="1">
      <c r="A5" s="42" t="s">
        <v>2</v>
      </c>
      <c r="C5" s="28"/>
      <c r="D5" s="28"/>
      <c r="E5" s="28"/>
      <c r="F5" s="28"/>
      <c r="G5" s="28"/>
      <c r="H5" s="28"/>
      <c r="I5" s="28"/>
      <c r="J5" s="28"/>
      <c r="K5" s="28"/>
      <c r="L5" s="28"/>
      <c r="M5" s="28"/>
    </row>
    <row r="6" spans="1:13" ht="15.6">
      <c r="A6" s="29" t="s">
        <v>3</v>
      </c>
      <c r="C6" s="28"/>
      <c r="D6" s="28"/>
      <c r="E6" s="28"/>
      <c r="F6" s="28"/>
      <c r="G6" s="28"/>
      <c r="H6" s="28"/>
      <c r="I6" s="28"/>
      <c r="J6" s="28"/>
      <c r="K6" s="28"/>
      <c r="L6" s="28"/>
      <c r="M6" s="28"/>
    </row>
    <row r="7" spans="1:13">
      <c r="A7" s="5"/>
      <c r="C7" s="28"/>
      <c r="D7" s="28"/>
      <c r="E7" s="28"/>
      <c r="F7" s="28"/>
      <c r="G7" s="28"/>
      <c r="H7" s="28"/>
      <c r="I7" s="28"/>
      <c r="J7" s="28"/>
      <c r="K7" s="28"/>
      <c r="L7" s="28"/>
      <c r="M7" s="28"/>
    </row>
    <row r="8" spans="1:13" ht="46.5" customHeight="1">
      <c r="A8" s="43" t="s">
        <v>4</v>
      </c>
      <c r="C8" s="28"/>
      <c r="D8" s="28"/>
      <c r="E8" s="28"/>
      <c r="F8" s="28"/>
      <c r="G8" s="28"/>
      <c r="H8" s="28"/>
      <c r="I8" s="28"/>
      <c r="J8" s="28"/>
      <c r="K8" s="28"/>
      <c r="L8" s="28"/>
      <c r="M8" s="28"/>
    </row>
    <row r="9" spans="1:13">
      <c r="A9" s="44"/>
      <c r="C9" s="28"/>
      <c r="D9" s="28"/>
      <c r="E9" s="28"/>
      <c r="F9" s="28"/>
      <c r="G9" s="28"/>
      <c r="H9" s="28"/>
      <c r="I9" s="28"/>
      <c r="J9" s="28"/>
      <c r="K9" s="28"/>
      <c r="L9" s="28"/>
      <c r="M9" s="28"/>
    </row>
    <row r="10" spans="1:13" ht="46.5" customHeight="1">
      <c r="A10" s="43" t="s">
        <v>5</v>
      </c>
      <c r="C10" s="28"/>
      <c r="D10" s="28"/>
      <c r="E10" s="28"/>
      <c r="F10" s="28"/>
      <c r="G10" s="28"/>
      <c r="H10" s="28"/>
      <c r="I10" s="28"/>
      <c r="J10" s="28"/>
      <c r="K10" s="28"/>
      <c r="L10" s="28"/>
      <c r="M10" s="28"/>
    </row>
    <row r="11" spans="1:13">
      <c r="A11" s="44"/>
      <c r="C11" s="28"/>
      <c r="D11" s="28"/>
      <c r="E11" s="28"/>
      <c r="F11" s="28"/>
      <c r="G11" s="28"/>
      <c r="H11" s="28"/>
      <c r="I11" s="28"/>
      <c r="J11" s="28"/>
      <c r="K11" s="28"/>
      <c r="L11" s="28"/>
      <c r="M11" s="28"/>
    </row>
    <row r="12" spans="1:13" ht="92.25" customHeight="1">
      <c r="A12" s="43" t="s">
        <v>6</v>
      </c>
      <c r="C12" s="28"/>
      <c r="D12" s="28"/>
      <c r="E12" s="28"/>
      <c r="F12" s="28"/>
      <c r="G12" s="28"/>
      <c r="H12" s="28"/>
      <c r="I12" s="28"/>
      <c r="J12" s="28"/>
      <c r="K12" s="28"/>
      <c r="L12" s="28"/>
      <c r="M12" s="28"/>
    </row>
    <row r="13" spans="1:13">
      <c r="A13" s="44"/>
      <c r="C13" s="28"/>
      <c r="D13" s="28"/>
      <c r="E13" s="28"/>
      <c r="F13" s="28"/>
      <c r="G13" s="28"/>
      <c r="H13" s="28"/>
      <c r="I13" s="28"/>
      <c r="J13" s="28"/>
      <c r="K13" s="28"/>
      <c r="L13" s="28"/>
      <c r="M13" s="28"/>
    </row>
    <row r="14" spans="1:13" ht="15.6">
      <c r="A14" s="46" t="s">
        <v>7</v>
      </c>
      <c r="C14" s="28"/>
      <c r="D14" s="28"/>
      <c r="E14" s="28"/>
      <c r="F14" s="28"/>
      <c r="G14" s="28"/>
      <c r="H14" s="28"/>
      <c r="I14" s="28"/>
      <c r="J14" s="28"/>
      <c r="K14" s="28"/>
      <c r="L14" s="28"/>
      <c r="M14" s="28"/>
    </row>
    <row r="15" spans="1:13" ht="61.5" customHeight="1">
      <c r="A15" s="45" t="s">
        <v>8</v>
      </c>
      <c r="C15" s="28"/>
      <c r="D15" s="28"/>
      <c r="E15" s="28"/>
      <c r="F15" s="28"/>
      <c r="G15" s="28"/>
      <c r="H15" s="28"/>
      <c r="I15" s="28"/>
      <c r="J15" s="28"/>
      <c r="K15" s="28"/>
      <c r="L15" s="28"/>
      <c r="M15" s="28"/>
    </row>
    <row r="16" spans="1:13">
      <c r="A16" s="28"/>
      <c r="C16" s="28"/>
      <c r="D16" s="28"/>
      <c r="E16" s="28"/>
      <c r="F16" s="28"/>
      <c r="G16" s="28"/>
      <c r="H16" s="28"/>
      <c r="I16" s="28"/>
      <c r="J16" s="28"/>
      <c r="K16" s="28"/>
      <c r="L16" s="28"/>
      <c r="M16" s="28"/>
    </row>
    <row r="17" spans="1:13">
      <c r="A17" s="28"/>
      <c r="C17" s="28"/>
      <c r="D17" s="28"/>
      <c r="E17" s="28"/>
      <c r="F17" s="28"/>
      <c r="G17" s="28"/>
      <c r="H17" s="28"/>
      <c r="I17" s="28"/>
      <c r="J17" s="28"/>
      <c r="K17" s="28"/>
      <c r="L17" s="28"/>
      <c r="M17" s="28"/>
    </row>
    <row r="18" spans="1:13">
      <c r="A18" s="28"/>
      <c r="C18" s="28"/>
      <c r="D18" s="28"/>
      <c r="E18" s="28"/>
      <c r="F18" s="28"/>
      <c r="G18" s="28"/>
      <c r="H18" s="28"/>
      <c r="I18" s="28"/>
      <c r="J18" s="28"/>
      <c r="K18" s="28"/>
      <c r="L18" s="28"/>
      <c r="M18" s="28"/>
    </row>
    <row r="19" spans="1:13" ht="15.6">
      <c r="A19" s="4" t="s">
        <v>9</v>
      </c>
      <c r="C19" s="4" t="s">
        <v>10</v>
      </c>
    </row>
    <row r="20" spans="1:13" ht="15.6">
      <c r="A20" s="4" t="s">
        <v>11</v>
      </c>
    </row>
    <row r="21" spans="1:13" ht="15.6">
      <c r="A21" s="30" t="s">
        <v>12</v>
      </c>
      <c r="B21" s="31">
        <f>IF('Spend return'!B18="",0,1)</f>
        <v>1</v>
      </c>
      <c r="C21" s="32" t="str">
        <f t="shared" ref="C21:C26" si="0">IF(B21=1,"Yes","No")</f>
        <v>Yes</v>
      </c>
    </row>
    <row r="22" spans="1:13" ht="15.6">
      <c r="A22" s="33" t="s">
        <v>13</v>
      </c>
      <c r="B22" s="34">
        <f>IF(ISBLANK('Spend return'!B24),0,1)*IF(ISNUMBER(SEARCH("@",'Spend return'!B25)),1,0)</f>
        <v>1</v>
      </c>
      <c r="C22" s="35" t="str">
        <f t="shared" si="0"/>
        <v>Yes</v>
      </c>
    </row>
    <row r="23" spans="1:13" ht="15.6">
      <c r="A23" s="33" t="s">
        <v>14</v>
      </c>
      <c r="B23" s="34">
        <f>IF('Spend return'!B30="Yes - the funding has been allocated in full to adult social care",1,0)</f>
        <v>1</v>
      </c>
      <c r="C23" s="35" t="str">
        <f t="shared" si="0"/>
        <v>Yes</v>
      </c>
    </row>
    <row r="24" spans="1:13" ht="15.6">
      <c r="A24" s="33" t="s">
        <v>15</v>
      </c>
      <c r="B24" s="34">
        <f>IF(OR('Spend return'!B35="Yes - we are targeting this area",'Spend return'!B36="Yes - we are targeting this area",'Spend return'!B37="Yes - we are targeting this area"),1,0)</f>
        <v>1</v>
      </c>
      <c r="C24" s="35" t="str">
        <f t="shared" si="0"/>
        <v>Yes</v>
      </c>
    </row>
    <row r="25" spans="1:13" ht="15.6">
      <c r="A25" s="33" t="s">
        <v>16</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6">
      <c r="A26" s="14" t="s">
        <v>17</v>
      </c>
      <c r="B26" s="36">
        <f>IFERROR(IF(AND('Spend return'!B45&gt;='Spend return'!B19-100,'Spend return'!B45&lt;='Spend return'!B19+100),1,0),0)</f>
        <v>1</v>
      </c>
      <c r="C26" s="37" t="str">
        <f t="shared" si="0"/>
        <v>Yes</v>
      </c>
    </row>
    <row r="27" spans="1:13" ht="15.6">
      <c r="A27" s="4" t="s">
        <v>18</v>
      </c>
    </row>
    <row r="28" spans="1:13" ht="15.6">
      <c r="A28" s="30" t="s">
        <v>19</v>
      </c>
      <c r="B28" s="38">
        <f>IF(ISBLANK('Qualitative report'!A19),0,1)</f>
        <v>1</v>
      </c>
      <c r="C28" s="32" t="str">
        <f>IF(B28=1,"Yes","No")</f>
        <v>Yes</v>
      </c>
    </row>
    <row r="29" spans="1:13" ht="15.6">
      <c r="A29" s="14" t="s">
        <v>20</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21" zoomScale="75" zoomScaleNormal="75" workbookViewId="0">
      <selection activeCell="B44" sqref="B44"/>
    </sheetView>
  </sheetViews>
  <sheetFormatPr defaultRowHeight="14.45"/>
  <cols>
    <col min="1" max="1" width="120.7109375" style="1" customWidth="1"/>
    <col min="2" max="2" width="62.140625" style="1" customWidth="1"/>
    <col min="3" max="66" width="9.140625" style="1"/>
  </cols>
  <sheetData>
    <row r="1" spans="1:11" s="2" customFormat="1" ht="15.6">
      <c r="A1" s="3" t="s">
        <v>0</v>
      </c>
    </row>
    <row r="2" spans="1:11">
      <c r="A2" s="28"/>
      <c r="B2" s="28"/>
      <c r="C2" s="28"/>
      <c r="D2" s="28"/>
      <c r="E2" s="28"/>
      <c r="F2" s="28"/>
      <c r="G2" s="28"/>
      <c r="H2" s="28"/>
      <c r="I2" s="28"/>
      <c r="J2" s="28"/>
      <c r="K2" s="28"/>
    </row>
    <row r="3" spans="1:11" ht="15.6">
      <c r="A3" s="4" t="s">
        <v>21</v>
      </c>
      <c r="B3" s="28"/>
      <c r="C3" s="28"/>
      <c r="D3" s="28"/>
      <c r="E3" s="28"/>
      <c r="F3" s="28"/>
      <c r="G3" s="28"/>
      <c r="H3" s="28"/>
      <c r="I3" s="28"/>
      <c r="J3" s="28"/>
      <c r="K3" s="28"/>
    </row>
    <row r="4" spans="1:11" ht="77.45">
      <c r="A4" s="42" t="s">
        <v>22</v>
      </c>
      <c r="B4" s="28"/>
      <c r="C4" s="28"/>
      <c r="D4" s="28"/>
      <c r="E4" s="28"/>
      <c r="F4" s="28"/>
      <c r="G4" s="28"/>
      <c r="H4" s="28"/>
      <c r="I4" s="28"/>
      <c r="J4" s="28"/>
      <c r="K4" s="28"/>
    </row>
    <row r="5" spans="1:11" ht="15.6">
      <c r="A5" s="43"/>
      <c r="B5" s="28"/>
      <c r="C5" s="28"/>
      <c r="D5" s="28"/>
      <c r="E5" s="28"/>
      <c r="F5" s="28"/>
      <c r="G5" s="28"/>
      <c r="H5" s="28"/>
      <c r="I5" s="28"/>
      <c r="J5" s="28"/>
      <c r="K5" s="28"/>
    </row>
    <row r="6" spans="1:11" ht="30.95">
      <c r="A6" s="43" t="s">
        <v>23</v>
      </c>
      <c r="B6" s="28"/>
      <c r="C6" s="28"/>
      <c r="D6" s="28"/>
      <c r="E6" s="28"/>
      <c r="F6" s="28"/>
      <c r="G6" s="28"/>
      <c r="H6" s="28"/>
      <c r="I6" s="28"/>
      <c r="J6" s="28"/>
      <c r="K6" s="28"/>
    </row>
    <row r="7" spans="1:11" ht="30.95">
      <c r="A7" s="41" t="s">
        <v>24</v>
      </c>
      <c r="B7" s="28"/>
      <c r="C7" s="28"/>
      <c r="D7" s="28"/>
      <c r="E7" s="28"/>
      <c r="F7" s="28"/>
      <c r="G7" s="28"/>
      <c r="H7" s="28"/>
      <c r="I7" s="28"/>
      <c r="J7" s="28"/>
      <c r="K7" s="28"/>
    </row>
    <row r="8" spans="1:11" ht="62.1">
      <c r="A8" s="41" t="s">
        <v>25</v>
      </c>
      <c r="B8" s="28"/>
      <c r="C8" s="28"/>
      <c r="D8" s="28"/>
      <c r="E8" s="28"/>
      <c r="F8" s="28"/>
      <c r="G8" s="28"/>
      <c r="H8" s="28"/>
      <c r="I8" s="28"/>
      <c r="J8" s="28"/>
      <c r="K8" s="28"/>
    </row>
    <row r="9" spans="1:11">
      <c r="A9" s="44"/>
      <c r="B9" s="28"/>
      <c r="C9" s="28"/>
      <c r="D9" s="28"/>
      <c r="E9" s="28"/>
      <c r="F9" s="28"/>
      <c r="G9" s="28"/>
      <c r="H9" s="28"/>
      <c r="I9" s="28"/>
      <c r="J9" s="28"/>
      <c r="K9" s="28"/>
    </row>
    <row r="10" spans="1:11" ht="76.5" customHeight="1">
      <c r="A10" s="43" t="s">
        <v>26</v>
      </c>
      <c r="B10" s="28"/>
      <c r="C10" s="28"/>
      <c r="D10" s="28"/>
      <c r="E10" s="28"/>
      <c r="F10" s="28"/>
      <c r="G10" s="28"/>
      <c r="H10" s="28"/>
      <c r="I10" s="28"/>
      <c r="J10" s="28"/>
      <c r="K10" s="28"/>
    </row>
    <row r="11" spans="1:11">
      <c r="A11" s="44"/>
      <c r="B11" s="28"/>
      <c r="C11" s="28"/>
      <c r="D11" s="28"/>
      <c r="E11" s="28"/>
      <c r="F11" s="28"/>
      <c r="G11" s="28"/>
      <c r="H11" s="28"/>
      <c r="I11" s="28"/>
      <c r="J11" s="28"/>
      <c r="K11" s="28"/>
    </row>
    <row r="12" spans="1:11" ht="63.75" customHeight="1">
      <c r="A12" s="45" t="s">
        <v>27</v>
      </c>
      <c r="B12" s="28"/>
      <c r="C12" s="28"/>
      <c r="D12" s="28"/>
      <c r="E12" s="28"/>
      <c r="F12" s="28"/>
      <c r="G12" s="28"/>
      <c r="H12" s="28"/>
      <c r="I12" s="28"/>
      <c r="J12" s="28"/>
      <c r="K12" s="28"/>
    </row>
    <row r="13" spans="1:11">
      <c r="A13" s="28"/>
      <c r="B13" s="28"/>
      <c r="C13" s="28"/>
      <c r="D13" s="28"/>
      <c r="E13" s="28"/>
      <c r="F13" s="28"/>
      <c r="G13" s="28"/>
      <c r="H13" s="28"/>
      <c r="I13" s="28"/>
      <c r="J13" s="28"/>
      <c r="K13" s="28"/>
    </row>
    <row r="14" spans="1:11">
      <c r="A14" s="28"/>
      <c r="B14" s="28"/>
      <c r="C14" s="28"/>
      <c r="D14" s="28"/>
      <c r="E14" s="28"/>
      <c r="F14" s="28"/>
      <c r="G14" s="28"/>
      <c r="H14" s="28"/>
      <c r="I14" s="28"/>
      <c r="J14" s="28"/>
      <c r="K14" s="28"/>
    </row>
    <row r="15" spans="1:11">
      <c r="A15" s="28"/>
      <c r="B15" s="28"/>
      <c r="C15" s="28"/>
      <c r="D15" s="28"/>
      <c r="E15" s="28"/>
      <c r="F15" s="28"/>
      <c r="G15" s="28"/>
      <c r="H15" s="28"/>
      <c r="I15" s="28"/>
      <c r="J15" s="28"/>
      <c r="K15" s="28"/>
    </row>
    <row r="16" spans="1:11" ht="15.6">
      <c r="A16" s="4" t="s">
        <v>28</v>
      </c>
      <c r="C16" s="28"/>
      <c r="D16" s="28"/>
      <c r="E16" s="28"/>
      <c r="F16" s="28"/>
      <c r="G16" s="28"/>
      <c r="H16" s="28"/>
      <c r="I16" s="28"/>
      <c r="J16" s="28"/>
      <c r="K16" s="28"/>
    </row>
    <row r="17" spans="1:11" ht="15.6">
      <c r="A17" s="6" t="s">
        <v>29</v>
      </c>
      <c r="B17" s="6" t="s">
        <v>30</v>
      </c>
      <c r="C17" s="28"/>
      <c r="D17" s="28"/>
      <c r="E17" s="28"/>
      <c r="F17" s="28"/>
      <c r="G17" s="28"/>
      <c r="H17" s="28"/>
      <c r="I17" s="28"/>
      <c r="J17" s="28"/>
      <c r="K17" s="28"/>
    </row>
    <row r="18" spans="1:11" ht="15.6">
      <c r="A18" s="7" t="s">
        <v>31</v>
      </c>
      <c r="B18" s="8" t="s">
        <v>32</v>
      </c>
    </row>
    <row r="19" spans="1:11" ht="15.6">
      <c r="A19" s="7" t="s">
        <v>33</v>
      </c>
      <c r="B19" s="9">
        <f>IFERROR(INDEX('LA Allocations'!B2:B154,MATCH('Spend return'!B18,'LA Allocations'!A2:A154,0)),"")</f>
        <v>2319096</v>
      </c>
    </row>
    <row r="22" spans="1:11" ht="15.6">
      <c r="A22" s="4" t="s">
        <v>34</v>
      </c>
    </row>
    <row r="23" spans="1:11" ht="15.6">
      <c r="A23" s="6" t="s">
        <v>29</v>
      </c>
      <c r="B23" s="6" t="s">
        <v>30</v>
      </c>
    </row>
    <row r="24" spans="1:11" ht="15.6">
      <c r="A24" s="7" t="s">
        <v>35</v>
      </c>
      <c r="B24" s="10" t="s">
        <v>36</v>
      </c>
    </row>
    <row r="25" spans="1:11" ht="15.6">
      <c r="A25" s="7" t="s">
        <v>37</v>
      </c>
      <c r="B25" s="11" t="s">
        <v>38</v>
      </c>
    </row>
    <row r="28" spans="1:11" ht="15.6">
      <c r="A28" s="4" t="s">
        <v>39</v>
      </c>
    </row>
    <row r="29" spans="1:11" ht="15.6">
      <c r="A29" s="6" t="s">
        <v>29</v>
      </c>
      <c r="B29" s="6" t="s">
        <v>40</v>
      </c>
    </row>
    <row r="30" spans="1:11" ht="15.6">
      <c r="A30" s="12" t="s">
        <v>41</v>
      </c>
      <c r="B30" s="8" t="s">
        <v>42</v>
      </c>
    </row>
    <row r="33" spans="1:3" ht="15.6">
      <c r="A33" s="4" t="s">
        <v>43</v>
      </c>
    </row>
    <row r="34" spans="1:3" ht="15.6">
      <c r="A34" s="6" t="s">
        <v>29</v>
      </c>
      <c r="B34" s="6" t="s">
        <v>40</v>
      </c>
    </row>
    <row r="35" spans="1:3" ht="15.6">
      <c r="A35" s="7" t="s">
        <v>44</v>
      </c>
      <c r="B35" s="13" t="s">
        <v>45</v>
      </c>
    </row>
    <row r="36" spans="1:3" ht="15.6">
      <c r="A36" s="7" t="s">
        <v>46</v>
      </c>
      <c r="B36" s="13" t="s">
        <v>47</v>
      </c>
    </row>
    <row r="37" spans="1:3" ht="15.6">
      <c r="A37" s="14" t="s">
        <v>48</v>
      </c>
      <c r="B37" s="15" t="s">
        <v>45</v>
      </c>
    </row>
    <row r="40" spans="1:3" ht="15.6">
      <c r="A40" s="4" t="s">
        <v>49</v>
      </c>
    </row>
    <row r="41" spans="1:3" ht="15.6">
      <c r="A41" s="6" t="s">
        <v>29</v>
      </c>
      <c r="B41" s="6" t="s">
        <v>40</v>
      </c>
    </row>
    <row r="42" spans="1:3" ht="15.6">
      <c r="A42" s="7" t="s">
        <v>50</v>
      </c>
      <c r="B42" s="16">
        <v>1519096</v>
      </c>
      <c r="C42" s="40" t="str">
        <f>IF(AND(B42&gt;0,B35="No - we are not targeting this area"),"Warning: local authority has reported spend in area that they are not targeting.","")</f>
        <v/>
      </c>
    </row>
    <row r="43" spans="1:3" ht="15.6">
      <c r="A43" s="7" t="s">
        <v>51</v>
      </c>
      <c r="B43" s="16">
        <v>0</v>
      </c>
      <c r="C43" s="40" t="str">
        <f>IF(AND(B43&gt;0,B36="No - we are not targeting this area"),"Warning: local authority has reported spend in area that they are not targeting.","")</f>
        <v/>
      </c>
    </row>
    <row r="44" spans="1:3" ht="15.6">
      <c r="A44" s="7" t="s">
        <v>52</v>
      </c>
      <c r="B44" s="16">
        <v>800000</v>
      </c>
      <c r="C44" s="40" t="str">
        <f>IF(AND(B44&gt;0,B37="No - we are not targeting this area"),"Warning: local authority has reported spend in area that they are not targeting.","")</f>
        <v/>
      </c>
    </row>
    <row r="45" spans="1:3" ht="15.6">
      <c r="A45" s="17" t="s">
        <v>53</v>
      </c>
      <c r="B45" s="9">
        <f>IFERROR(SUM(B42:B44),"")</f>
        <v>2319096</v>
      </c>
    </row>
    <row r="65" spans="27:27">
      <c r="AA65" s="26" t="s">
        <v>54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abSelected="1" topLeftCell="A19" zoomScale="75" zoomScaleNormal="75" workbookViewId="0">
      <selection activeCell="A19" sqref="A19"/>
    </sheetView>
  </sheetViews>
  <sheetFormatPr defaultRowHeight="14.45"/>
  <cols>
    <col min="1" max="1" width="120.7109375" style="1" customWidth="1"/>
    <col min="2" max="68" width="9.140625" style="1"/>
  </cols>
  <sheetData>
    <row r="1" spans="1:16" s="2" customFormat="1" ht="15.6">
      <c r="A1" s="3" t="s">
        <v>0</v>
      </c>
    </row>
    <row r="2" spans="1:16">
      <c r="B2" s="28"/>
      <c r="C2" s="28"/>
      <c r="D2" s="28"/>
      <c r="E2" s="28"/>
      <c r="F2" s="28"/>
      <c r="G2" s="28"/>
      <c r="H2" s="28"/>
      <c r="I2" s="28"/>
      <c r="J2" s="28"/>
      <c r="K2" s="28"/>
      <c r="L2" s="28"/>
      <c r="M2" s="28"/>
      <c r="N2" s="28"/>
      <c r="O2" s="28"/>
      <c r="P2" s="28"/>
    </row>
    <row r="3" spans="1:16" ht="15.6">
      <c r="A3" s="4" t="s">
        <v>55</v>
      </c>
      <c r="B3" s="28"/>
      <c r="C3" s="28"/>
      <c r="D3" s="28"/>
      <c r="E3" s="28"/>
      <c r="F3" s="28"/>
      <c r="G3" s="28"/>
      <c r="H3" s="28"/>
      <c r="I3" s="28"/>
      <c r="J3" s="28"/>
      <c r="K3" s="28"/>
      <c r="L3" s="28"/>
      <c r="M3" s="28"/>
      <c r="N3" s="28"/>
      <c r="O3" s="28"/>
      <c r="P3" s="28"/>
    </row>
    <row r="4" spans="1:16" ht="31.5" customHeight="1">
      <c r="A4" s="42" t="s">
        <v>56</v>
      </c>
      <c r="B4" s="28"/>
      <c r="C4" s="28"/>
      <c r="D4" s="28"/>
      <c r="E4" s="28"/>
      <c r="F4" s="28"/>
      <c r="G4" s="28"/>
      <c r="H4" s="28"/>
      <c r="I4" s="28"/>
      <c r="J4" s="28"/>
      <c r="K4" s="28"/>
      <c r="L4" s="28"/>
      <c r="M4" s="28"/>
      <c r="N4" s="28"/>
      <c r="O4" s="28"/>
      <c r="P4" s="28"/>
    </row>
    <row r="5" spans="1:16">
      <c r="A5" s="44"/>
      <c r="B5" s="28"/>
      <c r="C5" s="28"/>
      <c r="D5" s="28"/>
      <c r="E5" s="28"/>
      <c r="F5" s="28"/>
      <c r="G5" s="28"/>
      <c r="H5" s="28"/>
      <c r="I5" s="28"/>
      <c r="J5" s="28"/>
      <c r="K5" s="28"/>
      <c r="L5" s="28"/>
      <c r="M5" s="28"/>
      <c r="N5" s="28"/>
      <c r="O5" s="28"/>
      <c r="P5" s="28"/>
    </row>
    <row r="6" spans="1:16" ht="15.6">
      <c r="A6" s="43" t="s">
        <v>57</v>
      </c>
      <c r="B6" s="28"/>
      <c r="C6" s="28"/>
      <c r="D6" s="28"/>
      <c r="E6" s="28"/>
      <c r="F6" s="28"/>
      <c r="G6" s="28"/>
      <c r="H6" s="28"/>
      <c r="I6" s="28"/>
      <c r="J6" s="28"/>
      <c r="K6" s="28"/>
      <c r="L6" s="28"/>
      <c r="M6" s="28"/>
      <c r="N6" s="28"/>
      <c r="O6" s="28"/>
      <c r="P6" s="28"/>
    </row>
    <row r="7" spans="1:16">
      <c r="A7" s="44"/>
      <c r="B7" s="28"/>
      <c r="C7" s="28"/>
      <c r="D7" s="28"/>
      <c r="E7" s="28"/>
      <c r="F7" s="28"/>
      <c r="G7" s="28"/>
      <c r="H7" s="28"/>
      <c r="I7" s="28"/>
      <c r="J7" s="28"/>
      <c r="K7" s="28"/>
      <c r="L7" s="28"/>
      <c r="M7" s="28"/>
      <c r="N7" s="28"/>
      <c r="O7" s="28"/>
      <c r="P7" s="28"/>
    </row>
    <row r="8" spans="1:16" ht="30.95">
      <c r="A8" s="43" t="s">
        <v>58</v>
      </c>
      <c r="B8" s="28"/>
      <c r="C8" s="28"/>
      <c r="D8" s="28"/>
      <c r="E8" s="28"/>
      <c r="F8" s="28"/>
      <c r="G8" s="28"/>
      <c r="H8" s="28"/>
      <c r="I8" s="28"/>
      <c r="J8" s="28"/>
      <c r="K8" s="28"/>
      <c r="L8" s="28"/>
      <c r="M8" s="28"/>
      <c r="N8" s="28"/>
      <c r="O8" s="28"/>
      <c r="P8" s="28"/>
    </row>
    <row r="9" spans="1:16">
      <c r="A9" s="44"/>
      <c r="B9" s="28"/>
      <c r="C9" s="28"/>
      <c r="D9" s="28"/>
      <c r="E9" s="28"/>
      <c r="F9" s="28"/>
      <c r="G9" s="28"/>
      <c r="H9" s="28"/>
      <c r="I9" s="28"/>
      <c r="J9" s="28"/>
      <c r="K9" s="28"/>
      <c r="L9" s="28"/>
      <c r="M9" s="28"/>
      <c r="N9" s="28"/>
      <c r="O9" s="28"/>
      <c r="P9" s="28"/>
    </row>
    <row r="10" spans="1:16" ht="30.95">
      <c r="A10" s="43" t="s">
        <v>59</v>
      </c>
      <c r="B10" s="28"/>
      <c r="C10" s="28"/>
      <c r="D10" s="28"/>
      <c r="E10" s="28"/>
      <c r="F10" s="28"/>
      <c r="G10" s="28"/>
      <c r="H10" s="28"/>
      <c r="I10" s="28"/>
      <c r="J10" s="28"/>
      <c r="K10" s="28"/>
      <c r="L10" s="28"/>
      <c r="M10" s="28"/>
      <c r="N10" s="28"/>
      <c r="O10" s="28"/>
      <c r="P10" s="28"/>
    </row>
    <row r="11" spans="1:16">
      <c r="A11" s="5"/>
      <c r="B11" s="28"/>
      <c r="C11" s="28"/>
      <c r="D11" s="28"/>
      <c r="E11" s="28"/>
      <c r="F11" s="28"/>
      <c r="G11" s="28"/>
      <c r="H11" s="28"/>
      <c r="I11" s="28"/>
      <c r="J11" s="28"/>
      <c r="K11" s="28"/>
      <c r="L11" s="28"/>
      <c r="M11" s="28"/>
      <c r="N11" s="28"/>
      <c r="O11" s="28"/>
      <c r="P11" s="28"/>
    </row>
    <row r="12" spans="1:16" ht="15.6">
      <c r="A12" s="18" t="s">
        <v>60</v>
      </c>
      <c r="B12" s="28"/>
      <c r="C12" s="28"/>
      <c r="D12" s="28"/>
      <c r="E12" s="28"/>
      <c r="F12" s="28"/>
      <c r="G12" s="28"/>
      <c r="H12" s="28"/>
      <c r="I12" s="28"/>
      <c r="J12" s="28"/>
      <c r="K12" s="28"/>
      <c r="L12" s="28"/>
      <c r="M12" s="28"/>
      <c r="N12" s="28"/>
      <c r="O12" s="28"/>
      <c r="P12" s="28"/>
    </row>
    <row r="13" spans="1:16" ht="15.6">
      <c r="A13" s="29" t="s">
        <v>61</v>
      </c>
      <c r="B13" s="28"/>
      <c r="C13" s="28"/>
      <c r="D13" s="28"/>
      <c r="E13" s="28"/>
      <c r="F13" s="28"/>
      <c r="G13" s="28"/>
      <c r="H13" s="28"/>
      <c r="I13" s="28"/>
      <c r="J13" s="28"/>
      <c r="K13" s="28"/>
      <c r="L13" s="28"/>
      <c r="M13" s="28"/>
      <c r="N13" s="28"/>
      <c r="O13" s="28"/>
      <c r="P13" s="28"/>
    </row>
    <row r="14" spans="1:16">
      <c r="A14" s="5"/>
      <c r="B14" s="28"/>
      <c r="C14" s="28"/>
      <c r="D14" s="28"/>
      <c r="E14" s="28"/>
      <c r="F14" s="28"/>
      <c r="G14" s="28"/>
      <c r="H14" s="28"/>
      <c r="I14" s="28"/>
      <c r="J14" s="28"/>
      <c r="K14" s="28"/>
      <c r="L14" s="28"/>
      <c r="M14" s="28"/>
      <c r="N14" s="28"/>
      <c r="O14" s="28"/>
      <c r="P14" s="28"/>
    </row>
    <row r="15" spans="1:16">
      <c r="A15" s="19"/>
      <c r="B15" s="28"/>
      <c r="C15" s="28"/>
      <c r="D15" s="28"/>
      <c r="E15" s="28"/>
      <c r="F15" s="28"/>
      <c r="G15" s="28"/>
      <c r="H15" s="28"/>
      <c r="I15" s="28"/>
      <c r="J15" s="28"/>
      <c r="K15" s="28"/>
      <c r="L15" s="28"/>
      <c r="M15" s="28"/>
      <c r="N15" s="28"/>
      <c r="O15" s="28"/>
      <c r="P15" s="28"/>
    </row>
    <row r="16" spans="1:16">
      <c r="A16" s="28"/>
      <c r="B16" s="28"/>
      <c r="C16" s="28"/>
      <c r="D16" s="28"/>
      <c r="E16" s="28"/>
      <c r="F16" s="28"/>
      <c r="G16" s="28"/>
      <c r="H16" s="28"/>
      <c r="I16" s="28"/>
      <c r="J16" s="28"/>
      <c r="K16" s="28"/>
      <c r="L16" s="28"/>
      <c r="M16" s="28"/>
      <c r="N16" s="28"/>
      <c r="O16" s="28"/>
      <c r="P16" s="28"/>
    </row>
    <row r="17" spans="1:16">
      <c r="A17" s="28"/>
      <c r="B17" s="28"/>
      <c r="C17" s="28"/>
      <c r="D17" s="28"/>
      <c r="E17" s="28"/>
      <c r="F17" s="28"/>
      <c r="G17" s="28"/>
      <c r="H17" s="28"/>
      <c r="I17" s="28"/>
      <c r="J17" s="28"/>
      <c r="K17" s="28"/>
      <c r="L17" s="28"/>
      <c r="M17" s="28"/>
      <c r="N17" s="28"/>
      <c r="O17" s="28"/>
      <c r="P17" s="28"/>
    </row>
    <row r="18" spans="1:16" ht="15.6">
      <c r="A18" s="4" t="s">
        <v>62</v>
      </c>
    </row>
    <row r="19" spans="1:16" ht="360.75" customHeight="1">
      <c r="A19" s="21" t="s">
        <v>63</v>
      </c>
    </row>
    <row r="22" spans="1:16" ht="15.6">
      <c r="A22" s="4" t="s">
        <v>64</v>
      </c>
    </row>
    <row r="23" spans="1:16" ht="360" customHeight="1">
      <c r="A23" s="21" t="s">
        <v>65</v>
      </c>
    </row>
    <row r="26" spans="1:16">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45"/>
  <cols>
    <col min="1" max="1" width="27.28515625" customWidth="1"/>
    <col min="2" max="2" width="21.85546875" customWidth="1"/>
    <col min="3" max="3" width="9.85546875" bestFit="1" customWidth="1"/>
  </cols>
  <sheetData>
    <row r="1" spans="1:3">
      <c r="A1" t="s">
        <v>66</v>
      </c>
      <c r="B1" t="s">
        <v>67</v>
      </c>
      <c r="C1" t="s">
        <v>68</v>
      </c>
    </row>
    <row r="2" spans="1:3">
      <c r="A2" t="s">
        <v>69</v>
      </c>
      <c r="B2" s="20">
        <v>1388614</v>
      </c>
      <c r="C2" t="s">
        <v>70</v>
      </c>
    </row>
    <row r="3" spans="1:3">
      <c r="A3" t="s">
        <v>71</v>
      </c>
      <c r="B3" s="20">
        <v>2201389</v>
      </c>
      <c r="C3" t="s">
        <v>72</v>
      </c>
    </row>
    <row r="4" spans="1:3">
      <c r="A4" t="s">
        <v>73</v>
      </c>
      <c r="B4" s="20">
        <v>1883401</v>
      </c>
      <c r="C4" t="s">
        <v>74</v>
      </c>
    </row>
    <row r="5" spans="1:3">
      <c r="A5" t="s">
        <v>75</v>
      </c>
      <c r="B5" s="20">
        <v>1109832</v>
      </c>
      <c r="C5" t="s">
        <v>76</v>
      </c>
    </row>
    <row r="6" spans="1:3">
      <c r="A6" t="s">
        <v>77</v>
      </c>
      <c r="B6" s="20">
        <v>944152</v>
      </c>
      <c r="C6" t="s">
        <v>78</v>
      </c>
    </row>
    <row r="7" spans="1:3">
      <c r="A7" t="s">
        <v>79</v>
      </c>
      <c r="B7" s="20">
        <v>1411903</v>
      </c>
      <c r="C7" t="s">
        <v>80</v>
      </c>
    </row>
    <row r="8" spans="1:3">
      <c r="A8" t="s">
        <v>81</v>
      </c>
      <c r="B8" s="20">
        <v>8517116</v>
      </c>
      <c r="C8" t="s">
        <v>82</v>
      </c>
    </row>
    <row r="9" spans="1:3">
      <c r="A9" t="s">
        <v>83</v>
      </c>
      <c r="B9" s="20">
        <v>1162550</v>
      </c>
      <c r="C9" t="s">
        <v>84</v>
      </c>
    </row>
    <row r="10" spans="1:3">
      <c r="A10" t="s">
        <v>85</v>
      </c>
      <c r="B10" s="20">
        <v>1374354</v>
      </c>
      <c r="C10" t="s">
        <v>86</v>
      </c>
    </row>
    <row r="11" spans="1:3">
      <c r="A11" t="s">
        <v>87</v>
      </c>
      <c r="B11" s="20">
        <v>2114114</v>
      </c>
      <c r="C11" t="s">
        <v>88</v>
      </c>
    </row>
    <row r="12" spans="1:3">
      <c r="A12" t="s">
        <v>89</v>
      </c>
      <c r="B12" s="20">
        <v>2661297</v>
      </c>
      <c r="C12" t="s">
        <v>90</v>
      </c>
    </row>
    <row r="13" spans="1:3">
      <c r="A13" t="s">
        <v>91</v>
      </c>
      <c r="B13" s="20">
        <v>550292</v>
      </c>
      <c r="C13" t="s">
        <v>92</v>
      </c>
    </row>
    <row r="14" spans="1:3">
      <c r="A14" t="s">
        <v>93</v>
      </c>
      <c r="B14" s="20">
        <v>3493673</v>
      </c>
      <c r="C14" t="s">
        <v>94</v>
      </c>
    </row>
    <row r="15" spans="1:3">
      <c r="A15" t="s">
        <v>95</v>
      </c>
      <c r="B15" s="20">
        <v>2042535</v>
      </c>
      <c r="C15" t="s">
        <v>96</v>
      </c>
    </row>
    <row r="16" spans="1:3">
      <c r="A16" t="s">
        <v>97</v>
      </c>
      <c r="B16" s="20">
        <v>1868587</v>
      </c>
      <c r="C16" t="s">
        <v>98</v>
      </c>
    </row>
    <row r="17" spans="1:3">
      <c r="A17" t="s">
        <v>99</v>
      </c>
      <c r="B17" s="20">
        <v>3084806</v>
      </c>
      <c r="C17" t="s">
        <v>100</v>
      </c>
    </row>
    <row r="18" spans="1:3">
      <c r="A18" t="s">
        <v>101</v>
      </c>
      <c r="B18" s="20">
        <v>1810484</v>
      </c>
      <c r="C18" t="s">
        <v>102</v>
      </c>
    </row>
    <row r="19" spans="1:3">
      <c r="A19" t="s">
        <v>103</v>
      </c>
      <c r="B19" s="20">
        <v>2541797</v>
      </c>
      <c r="C19" t="s">
        <v>104</v>
      </c>
    </row>
    <row r="20" spans="1:3">
      <c r="A20" t="s">
        <v>105</v>
      </c>
      <c r="B20" s="20">
        <v>1242081</v>
      </c>
      <c r="C20" t="s">
        <v>106</v>
      </c>
    </row>
    <row r="21" spans="1:3">
      <c r="A21" t="s">
        <v>107</v>
      </c>
      <c r="B21" s="20">
        <v>1400105</v>
      </c>
      <c r="C21" t="s">
        <v>108</v>
      </c>
    </row>
    <row r="22" spans="1:3">
      <c r="A22" t="s">
        <v>109</v>
      </c>
      <c r="B22" s="20">
        <v>3534503</v>
      </c>
      <c r="C22" t="s">
        <v>110</v>
      </c>
    </row>
    <row r="23" spans="1:3">
      <c r="A23" t="s">
        <v>111</v>
      </c>
      <c r="B23" s="20">
        <v>1955430</v>
      </c>
      <c r="C23" t="s">
        <v>112</v>
      </c>
    </row>
    <row r="24" spans="1:3">
      <c r="A24" t="s">
        <v>113</v>
      </c>
      <c r="B24" s="20">
        <v>1316999</v>
      </c>
      <c r="C24" t="s">
        <v>114</v>
      </c>
    </row>
    <row r="25" spans="1:3">
      <c r="A25" t="s">
        <v>115</v>
      </c>
      <c r="B25" s="20">
        <v>2206178</v>
      </c>
      <c r="C25" t="s">
        <v>116</v>
      </c>
    </row>
    <row r="26" spans="1:3">
      <c r="A26" t="s">
        <v>117</v>
      </c>
      <c r="B26" s="20">
        <v>2231395</v>
      </c>
      <c r="C26" t="s">
        <v>118</v>
      </c>
    </row>
    <row r="27" spans="1:3">
      <c r="A27" t="s">
        <v>119</v>
      </c>
      <c r="B27" s="20">
        <v>74202</v>
      </c>
      <c r="C27" t="s">
        <v>120</v>
      </c>
    </row>
    <row r="28" spans="1:3">
      <c r="A28" t="s">
        <v>121</v>
      </c>
      <c r="B28" s="20">
        <v>4248271</v>
      </c>
      <c r="C28" t="s">
        <v>122</v>
      </c>
    </row>
    <row r="29" spans="1:3">
      <c r="A29" t="s">
        <v>123</v>
      </c>
      <c r="B29" s="20">
        <v>4292363</v>
      </c>
      <c r="C29" t="s">
        <v>124</v>
      </c>
    </row>
    <row r="30" spans="1:3">
      <c r="A30" t="s">
        <v>125</v>
      </c>
      <c r="B30" s="20">
        <v>2358907</v>
      </c>
      <c r="C30" t="s">
        <v>126</v>
      </c>
    </row>
    <row r="31" spans="1:3">
      <c r="A31" t="s">
        <v>127</v>
      </c>
      <c r="B31" s="20">
        <v>2131203</v>
      </c>
      <c r="C31" t="s">
        <v>128</v>
      </c>
    </row>
    <row r="32" spans="1:3">
      <c r="A32" t="s">
        <v>129</v>
      </c>
      <c r="B32" s="20">
        <v>2073329</v>
      </c>
      <c r="C32" t="s">
        <v>130</v>
      </c>
    </row>
    <row r="33" spans="1:3">
      <c r="A33" t="s">
        <v>131</v>
      </c>
      <c r="B33" s="20">
        <v>762199</v>
      </c>
      <c r="C33" t="s">
        <v>132</v>
      </c>
    </row>
    <row r="34" spans="1:3">
      <c r="A34" t="s">
        <v>133</v>
      </c>
      <c r="B34" s="20">
        <v>1746782</v>
      </c>
      <c r="C34" t="s">
        <v>134</v>
      </c>
    </row>
    <row r="35" spans="1:3">
      <c r="A35" t="s">
        <v>135</v>
      </c>
      <c r="B35" s="20">
        <v>5516528</v>
      </c>
      <c r="C35" t="s">
        <v>136</v>
      </c>
    </row>
    <row r="36" spans="1:3">
      <c r="A36" t="s">
        <v>137</v>
      </c>
      <c r="B36" s="20">
        <v>5437789</v>
      </c>
      <c r="C36" t="s">
        <v>138</v>
      </c>
    </row>
    <row r="37" spans="1:3">
      <c r="A37" t="s">
        <v>139</v>
      </c>
      <c r="B37" s="20">
        <v>2296275</v>
      </c>
      <c r="C37" t="s">
        <v>140</v>
      </c>
    </row>
    <row r="38" spans="1:3">
      <c r="A38" t="s">
        <v>141</v>
      </c>
      <c r="B38" s="20">
        <v>2595690</v>
      </c>
      <c r="C38" t="s">
        <v>142</v>
      </c>
    </row>
    <row r="39" spans="1:3">
      <c r="A39" t="s">
        <v>143</v>
      </c>
      <c r="B39" s="20">
        <v>2374965</v>
      </c>
      <c r="C39" t="s">
        <v>144</v>
      </c>
    </row>
    <row r="40" spans="1:3">
      <c r="A40" t="s">
        <v>145</v>
      </c>
      <c r="B40" s="20">
        <v>2155885</v>
      </c>
      <c r="C40" t="s">
        <v>146</v>
      </c>
    </row>
    <row r="41" spans="1:3">
      <c r="A41" t="s">
        <v>147</v>
      </c>
      <c r="B41" s="20">
        <v>2199077</v>
      </c>
      <c r="C41" t="s">
        <v>148</v>
      </c>
    </row>
    <row r="42" spans="1:3">
      <c r="A42" t="s">
        <v>149</v>
      </c>
      <c r="B42" s="20">
        <v>3932344</v>
      </c>
      <c r="C42" t="s">
        <v>150</v>
      </c>
    </row>
    <row r="43" spans="1:3">
      <c r="A43" t="s">
        <v>151</v>
      </c>
      <c r="B43" s="20">
        <v>1975008</v>
      </c>
      <c r="C43" t="s">
        <v>152</v>
      </c>
    </row>
    <row r="44" spans="1:3">
      <c r="A44" t="s">
        <v>153</v>
      </c>
      <c r="B44" s="20">
        <v>9002564</v>
      </c>
      <c r="C44" t="s">
        <v>154</v>
      </c>
    </row>
    <row r="45" spans="1:3">
      <c r="A45" t="s">
        <v>155</v>
      </c>
      <c r="B45" s="20">
        <v>1723537</v>
      </c>
      <c r="C45" t="s">
        <v>156</v>
      </c>
    </row>
    <row r="46" spans="1:3">
      <c r="A46" t="s">
        <v>157</v>
      </c>
      <c r="B46" s="20">
        <v>3847684</v>
      </c>
      <c r="C46" t="s">
        <v>158</v>
      </c>
    </row>
    <row r="47" spans="1:3">
      <c r="A47" t="s">
        <v>159</v>
      </c>
      <c r="B47" s="20">
        <v>2023129</v>
      </c>
      <c r="C47" t="s">
        <v>160</v>
      </c>
    </row>
    <row r="48" spans="1:3">
      <c r="A48" t="s">
        <v>161</v>
      </c>
      <c r="B48" s="20">
        <v>2136776</v>
      </c>
      <c r="C48" t="s">
        <v>162</v>
      </c>
    </row>
    <row r="49" spans="1:3">
      <c r="A49" t="s">
        <v>163</v>
      </c>
      <c r="B49" s="20">
        <v>972013</v>
      </c>
      <c r="C49" t="s">
        <v>164</v>
      </c>
    </row>
    <row r="50" spans="1:3">
      <c r="A50" t="s">
        <v>165</v>
      </c>
      <c r="B50" s="20">
        <v>1396705</v>
      </c>
      <c r="C50" t="s">
        <v>166</v>
      </c>
    </row>
    <row r="51" spans="1:3">
      <c r="A51" t="s">
        <v>167</v>
      </c>
      <c r="B51" s="20">
        <v>7230797</v>
      </c>
      <c r="C51" t="s">
        <v>168</v>
      </c>
    </row>
    <row r="52" spans="1:3">
      <c r="A52" t="s">
        <v>169</v>
      </c>
      <c r="B52" s="20">
        <v>1746224</v>
      </c>
      <c r="C52" t="s">
        <v>170</v>
      </c>
    </row>
    <row r="53" spans="1:3">
      <c r="A53" t="s">
        <v>171</v>
      </c>
      <c r="B53" s="20">
        <v>1474947</v>
      </c>
      <c r="C53" t="s">
        <v>172</v>
      </c>
    </row>
    <row r="54" spans="1:3">
      <c r="A54" t="s">
        <v>173</v>
      </c>
      <c r="B54" s="20">
        <v>762125</v>
      </c>
      <c r="C54" t="s">
        <v>174</v>
      </c>
    </row>
    <row r="55" spans="1:3">
      <c r="A55" t="s">
        <v>175</v>
      </c>
      <c r="B55" s="20">
        <v>1529476</v>
      </c>
      <c r="C55" t="s">
        <v>176</v>
      </c>
    </row>
    <row r="56" spans="1:3">
      <c r="A56" t="s">
        <v>177</v>
      </c>
      <c r="B56" s="20">
        <v>1339266</v>
      </c>
      <c r="C56" t="s">
        <v>178</v>
      </c>
    </row>
    <row r="57" spans="1:3">
      <c r="A57" t="s">
        <v>179</v>
      </c>
      <c r="B57" s="20">
        <v>6287756</v>
      </c>
      <c r="C57" t="s">
        <v>180</v>
      </c>
    </row>
    <row r="58" spans="1:3">
      <c r="A58" t="s">
        <v>181</v>
      </c>
      <c r="B58" s="20">
        <v>1583351</v>
      </c>
      <c r="C58" t="s">
        <v>182</v>
      </c>
    </row>
    <row r="59" spans="1:3">
      <c r="A59" t="s">
        <v>183</v>
      </c>
      <c r="B59" s="20">
        <v>1519832</v>
      </c>
      <c r="C59" t="s">
        <v>184</v>
      </c>
    </row>
    <row r="60" spans="1:3">
      <c r="A60" t="s">
        <v>185</v>
      </c>
      <c r="B60" s="20">
        <v>1165590</v>
      </c>
      <c r="C60" t="s">
        <v>186</v>
      </c>
    </row>
    <row r="61" spans="1:3">
      <c r="A61" t="s">
        <v>187</v>
      </c>
      <c r="B61" s="20">
        <v>19259</v>
      </c>
      <c r="C61" t="s">
        <v>188</v>
      </c>
    </row>
    <row r="62" spans="1:3">
      <c r="A62" t="s">
        <v>189</v>
      </c>
      <c r="B62" s="20">
        <v>1955623</v>
      </c>
      <c r="C62" t="s">
        <v>190</v>
      </c>
    </row>
    <row r="63" spans="1:3">
      <c r="A63" t="s">
        <v>191</v>
      </c>
      <c r="B63" s="20">
        <v>1318267</v>
      </c>
      <c r="C63" t="s">
        <v>192</v>
      </c>
    </row>
    <row r="64" spans="1:3">
      <c r="A64" t="s">
        <v>193</v>
      </c>
      <c r="B64" s="20">
        <v>9375077</v>
      </c>
      <c r="C64" t="s">
        <v>194</v>
      </c>
    </row>
    <row r="65" spans="1:3">
      <c r="A65" t="s">
        <v>195</v>
      </c>
      <c r="B65" s="20">
        <v>2209684</v>
      </c>
      <c r="C65" t="s">
        <v>196</v>
      </c>
    </row>
    <row r="66" spans="1:3">
      <c r="A66" t="s">
        <v>197</v>
      </c>
      <c r="B66" s="20">
        <v>871710</v>
      </c>
      <c r="C66" t="s">
        <v>198</v>
      </c>
    </row>
    <row r="67" spans="1:3">
      <c r="A67" t="s">
        <v>199</v>
      </c>
      <c r="B67" s="20">
        <v>2828570</v>
      </c>
      <c r="C67" t="s">
        <v>200</v>
      </c>
    </row>
    <row r="68" spans="1:3">
      <c r="A68" t="s">
        <v>201</v>
      </c>
      <c r="B68" s="20">
        <v>1485939</v>
      </c>
      <c r="C68" t="s">
        <v>202</v>
      </c>
    </row>
    <row r="69" spans="1:3">
      <c r="A69" t="s">
        <v>203</v>
      </c>
      <c r="B69" s="20">
        <v>2294810</v>
      </c>
      <c r="C69" t="s">
        <v>204</v>
      </c>
    </row>
    <row r="70" spans="1:3">
      <c r="A70" t="s">
        <v>205</v>
      </c>
      <c r="B70" s="20">
        <v>8392189</v>
      </c>
      <c r="C70" t="s">
        <v>206</v>
      </c>
    </row>
    <row r="71" spans="1:3">
      <c r="A71" t="s">
        <v>207</v>
      </c>
      <c r="B71" s="20">
        <v>5035068</v>
      </c>
      <c r="C71" t="s">
        <v>208</v>
      </c>
    </row>
    <row r="72" spans="1:3">
      <c r="A72" t="s">
        <v>209</v>
      </c>
      <c r="B72" s="20">
        <v>2393394</v>
      </c>
      <c r="C72" t="s">
        <v>210</v>
      </c>
    </row>
    <row r="73" spans="1:3">
      <c r="A73" t="s">
        <v>211</v>
      </c>
      <c r="B73" s="20">
        <v>3671668</v>
      </c>
      <c r="C73" t="s">
        <v>212</v>
      </c>
    </row>
    <row r="74" spans="1:3">
      <c r="A74" t="s">
        <v>213</v>
      </c>
      <c r="B74" s="20">
        <v>2080321</v>
      </c>
      <c r="C74" t="s">
        <v>214</v>
      </c>
    </row>
    <row r="75" spans="1:3">
      <c r="A75" t="s">
        <v>215</v>
      </c>
      <c r="B75" s="20">
        <v>5122090</v>
      </c>
      <c r="C75" t="s">
        <v>216</v>
      </c>
    </row>
    <row r="76" spans="1:3">
      <c r="A76" t="s">
        <v>217</v>
      </c>
      <c r="B76" s="20">
        <v>4497268</v>
      </c>
      <c r="C76" t="s">
        <v>218</v>
      </c>
    </row>
    <row r="77" spans="1:3">
      <c r="A77" t="s">
        <v>219</v>
      </c>
      <c r="B77" s="20">
        <v>1198606</v>
      </c>
      <c r="C77" t="s">
        <v>220</v>
      </c>
    </row>
    <row r="78" spans="1:3">
      <c r="A78" t="s">
        <v>221</v>
      </c>
      <c r="B78" s="20">
        <v>4054617</v>
      </c>
      <c r="C78" t="s">
        <v>222</v>
      </c>
    </row>
    <row r="79" spans="1:3">
      <c r="A79" t="s">
        <v>223</v>
      </c>
      <c r="B79" s="20">
        <v>1517596</v>
      </c>
      <c r="C79" t="s">
        <v>224</v>
      </c>
    </row>
    <row r="80" spans="1:3">
      <c r="A80" t="s">
        <v>225</v>
      </c>
      <c r="B80" s="20">
        <v>1137446</v>
      </c>
      <c r="C80" t="s">
        <v>226</v>
      </c>
    </row>
    <row r="81" spans="1:3">
      <c r="A81" t="s">
        <v>227</v>
      </c>
      <c r="B81" s="20">
        <v>1152696</v>
      </c>
      <c r="C81" t="s">
        <v>228</v>
      </c>
    </row>
    <row r="82" spans="1:3">
      <c r="A82" t="s">
        <v>229</v>
      </c>
      <c r="B82" s="20">
        <v>1381035</v>
      </c>
      <c r="C82" t="s">
        <v>230</v>
      </c>
    </row>
    <row r="83" spans="1:3">
      <c r="A83" t="s">
        <v>231</v>
      </c>
      <c r="B83" s="20">
        <v>2282513</v>
      </c>
      <c r="C83" t="s">
        <v>232</v>
      </c>
    </row>
    <row r="84" spans="1:3">
      <c r="A84" t="s">
        <v>233</v>
      </c>
      <c r="B84" s="20">
        <v>2233211</v>
      </c>
      <c r="C84" t="s">
        <v>234</v>
      </c>
    </row>
    <row r="85" spans="1:3">
      <c r="A85" t="s">
        <v>235</v>
      </c>
      <c r="B85" s="20">
        <v>6355073</v>
      </c>
      <c r="C85" t="s">
        <v>236</v>
      </c>
    </row>
    <row r="86" spans="1:3">
      <c r="A86" t="s">
        <v>237</v>
      </c>
      <c r="B86" s="20">
        <v>1185809</v>
      </c>
      <c r="C86" t="s">
        <v>238</v>
      </c>
    </row>
    <row r="87" spans="1:3">
      <c r="A87" t="s">
        <v>239</v>
      </c>
      <c r="B87" s="20">
        <v>1157231</v>
      </c>
      <c r="C87" t="s">
        <v>240</v>
      </c>
    </row>
    <row r="88" spans="1:3">
      <c r="A88" t="s">
        <v>241</v>
      </c>
      <c r="B88" s="20">
        <v>1919433</v>
      </c>
      <c r="C88" t="s">
        <v>242</v>
      </c>
    </row>
    <row r="89" spans="1:3">
      <c r="A89" t="s">
        <v>243</v>
      </c>
      <c r="B89" s="20">
        <v>1405167</v>
      </c>
      <c r="C89" t="s">
        <v>244</v>
      </c>
    </row>
    <row r="90" spans="1:3">
      <c r="A90" t="s">
        <v>245</v>
      </c>
      <c r="B90" s="20">
        <v>1568096</v>
      </c>
      <c r="C90" t="s">
        <v>246</v>
      </c>
    </row>
    <row r="91" spans="1:3">
      <c r="A91" t="s">
        <v>247</v>
      </c>
      <c r="B91" s="20">
        <v>3685893</v>
      </c>
      <c r="C91" t="s">
        <v>248</v>
      </c>
    </row>
    <row r="92" spans="1:3">
      <c r="A92" t="s">
        <v>249</v>
      </c>
      <c r="B92" s="20">
        <v>2313875</v>
      </c>
      <c r="C92" t="s">
        <v>250</v>
      </c>
    </row>
    <row r="93" spans="1:3">
      <c r="A93" t="s">
        <v>251</v>
      </c>
      <c r="B93" s="20">
        <v>2357334</v>
      </c>
      <c r="C93" t="s">
        <v>252</v>
      </c>
    </row>
    <row r="94" spans="1:3">
      <c r="A94" t="s">
        <v>253</v>
      </c>
      <c r="B94" s="20">
        <v>5364086</v>
      </c>
      <c r="C94" t="s">
        <v>254</v>
      </c>
    </row>
    <row r="95" spans="1:3">
      <c r="A95" t="s">
        <v>255</v>
      </c>
      <c r="B95" s="20">
        <v>1706914</v>
      </c>
      <c r="C95" t="s">
        <v>256</v>
      </c>
    </row>
    <row r="96" spans="1:3">
      <c r="A96" t="s">
        <v>257</v>
      </c>
      <c r="B96" s="20">
        <v>3485073</v>
      </c>
      <c r="C96" t="s">
        <v>258</v>
      </c>
    </row>
    <row r="97" spans="1:3">
      <c r="A97" t="s">
        <v>259</v>
      </c>
      <c r="B97" s="20">
        <v>1207026</v>
      </c>
      <c r="C97" t="s">
        <v>260</v>
      </c>
    </row>
    <row r="98" spans="1:3">
      <c r="A98" t="s">
        <v>261</v>
      </c>
      <c r="B98" s="20">
        <v>1952909</v>
      </c>
      <c r="C98" t="s">
        <v>262</v>
      </c>
    </row>
    <row r="99" spans="1:3">
      <c r="A99" t="s">
        <v>263</v>
      </c>
      <c r="B99" s="20">
        <v>1354176</v>
      </c>
      <c r="C99" t="s">
        <v>264</v>
      </c>
    </row>
    <row r="100" spans="1:3">
      <c r="A100" t="s">
        <v>265</v>
      </c>
      <c r="B100" s="20">
        <v>866118</v>
      </c>
      <c r="C100" t="s">
        <v>266</v>
      </c>
    </row>
    <row r="101" spans="1:3">
      <c r="A101" t="s">
        <v>267</v>
      </c>
      <c r="B101" s="20">
        <v>1697214</v>
      </c>
      <c r="C101" t="s">
        <v>268</v>
      </c>
    </row>
    <row r="102" spans="1:3">
      <c r="A102" t="s">
        <v>269</v>
      </c>
      <c r="B102" s="20">
        <v>1095342</v>
      </c>
      <c r="C102" t="s">
        <v>270</v>
      </c>
    </row>
    <row r="103" spans="1:3">
      <c r="A103" t="s">
        <v>271</v>
      </c>
      <c r="B103" s="20">
        <v>1005031</v>
      </c>
      <c r="C103" t="s">
        <v>272</v>
      </c>
    </row>
    <row r="104" spans="1:3">
      <c r="A104" t="s">
        <v>273</v>
      </c>
      <c r="B104" s="20">
        <v>1685628</v>
      </c>
      <c r="C104" t="s">
        <v>274</v>
      </c>
    </row>
    <row r="105" spans="1:3">
      <c r="A105" t="s">
        <v>275</v>
      </c>
      <c r="B105" s="20">
        <v>2045957</v>
      </c>
      <c r="C105" t="s">
        <v>276</v>
      </c>
    </row>
    <row r="106" spans="1:3">
      <c r="A106" t="s">
        <v>277</v>
      </c>
      <c r="B106" s="20">
        <v>206408</v>
      </c>
      <c r="C106" t="s">
        <v>278</v>
      </c>
    </row>
    <row r="107" spans="1:3">
      <c r="A107" t="s">
        <v>279</v>
      </c>
      <c r="B107" s="20">
        <v>2003953</v>
      </c>
      <c r="C107" t="s">
        <v>280</v>
      </c>
    </row>
    <row r="108" spans="1:3">
      <c r="A108" t="s">
        <v>281</v>
      </c>
      <c r="B108" s="20">
        <v>2810390</v>
      </c>
      <c r="C108" t="s">
        <v>282</v>
      </c>
    </row>
    <row r="109" spans="1:3">
      <c r="A109" t="s">
        <v>32</v>
      </c>
      <c r="B109" s="20">
        <v>2319096</v>
      </c>
      <c r="C109" t="s">
        <v>283</v>
      </c>
    </row>
    <row r="110" spans="1:3">
      <c r="A110" t="s">
        <v>284</v>
      </c>
      <c r="B110" s="20">
        <v>4114255</v>
      </c>
      <c r="C110" t="s">
        <v>285</v>
      </c>
    </row>
    <row r="111" spans="1:3">
      <c r="A111" t="s">
        <v>286</v>
      </c>
      <c r="B111" s="20">
        <v>2119773</v>
      </c>
      <c r="C111" t="s">
        <v>287</v>
      </c>
    </row>
    <row r="112" spans="1:3">
      <c r="A112" t="s">
        <v>288</v>
      </c>
      <c r="B112" s="20">
        <v>783918</v>
      </c>
      <c r="C112" t="s">
        <v>289</v>
      </c>
    </row>
    <row r="113" spans="1:3">
      <c r="A113" t="s">
        <v>290</v>
      </c>
      <c r="B113" s="20">
        <v>1323667</v>
      </c>
      <c r="C113" t="s">
        <v>291</v>
      </c>
    </row>
    <row r="114" spans="1:3">
      <c r="A114" t="s">
        <v>292</v>
      </c>
      <c r="B114" s="20">
        <v>3798383</v>
      </c>
      <c r="C114" t="s">
        <v>293</v>
      </c>
    </row>
    <row r="115" spans="1:3">
      <c r="A115" t="s">
        <v>294</v>
      </c>
      <c r="B115" s="20">
        <v>1422048</v>
      </c>
      <c r="C115" t="s">
        <v>295</v>
      </c>
    </row>
    <row r="116" spans="1:3">
      <c r="A116" t="s">
        <v>296</v>
      </c>
      <c r="B116" s="20">
        <v>1391959</v>
      </c>
      <c r="C116" t="s">
        <v>297</v>
      </c>
    </row>
    <row r="117" spans="1:3">
      <c r="A117" t="s">
        <v>298</v>
      </c>
      <c r="B117" s="20">
        <v>1687191</v>
      </c>
      <c r="C117" t="s">
        <v>299</v>
      </c>
    </row>
    <row r="118" spans="1:3">
      <c r="A118" t="s">
        <v>300</v>
      </c>
      <c r="B118" s="20">
        <v>1253167</v>
      </c>
      <c r="C118" t="s">
        <v>301</v>
      </c>
    </row>
    <row r="119" spans="1:3">
      <c r="A119" t="s">
        <v>302</v>
      </c>
      <c r="B119" s="20">
        <v>2388693</v>
      </c>
      <c r="C119" t="s">
        <v>303</v>
      </c>
    </row>
    <row r="120" spans="1:3">
      <c r="A120" t="s">
        <v>304</v>
      </c>
      <c r="B120" s="20">
        <v>1464343</v>
      </c>
      <c r="C120" t="s">
        <v>305</v>
      </c>
    </row>
    <row r="121" spans="1:3">
      <c r="A121" t="s">
        <v>306</v>
      </c>
      <c r="B121" s="20">
        <v>5386737</v>
      </c>
      <c r="C121" t="s">
        <v>307</v>
      </c>
    </row>
    <row r="122" spans="1:3">
      <c r="A122" t="s">
        <v>308</v>
      </c>
      <c r="B122" s="20">
        <v>1951557</v>
      </c>
      <c r="C122" t="s">
        <v>309</v>
      </c>
    </row>
    <row r="123" spans="1:3">
      <c r="A123" t="s">
        <v>310</v>
      </c>
      <c r="B123" s="20">
        <v>1285467</v>
      </c>
      <c r="C123" t="s">
        <v>311</v>
      </c>
    </row>
    <row r="124" spans="1:3">
      <c r="A124" t="s">
        <v>312</v>
      </c>
      <c r="B124" s="20">
        <v>2025591</v>
      </c>
      <c r="C124" t="s">
        <v>313</v>
      </c>
    </row>
    <row r="125" spans="1:3">
      <c r="A125" t="s">
        <v>314</v>
      </c>
      <c r="B125" s="20">
        <v>4960045</v>
      </c>
      <c r="C125" t="s">
        <v>315</v>
      </c>
    </row>
    <row r="126" spans="1:3">
      <c r="A126" t="s">
        <v>316</v>
      </c>
      <c r="B126" s="20">
        <v>2384328</v>
      </c>
      <c r="C126" t="s">
        <v>317</v>
      </c>
    </row>
    <row r="127" spans="1:3">
      <c r="A127" t="s">
        <v>318</v>
      </c>
      <c r="B127" s="20">
        <v>6075177</v>
      </c>
      <c r="C127" t="s">
        <v>319</v>
      </c>
    </row>
    <row r="128" spans="1:3">
      <c r="A128" t="s">
        <v>320</v>
      </c>
      <c r="B128" s="20">
        <v>1121284</v>
      </c>
      <c r="C128" t="s">
        <v>321</v>
      </c>
    </row>
    <row r="129" spans="1:3">
      <c r="A129" t="s">
        <v>322</v>
      </c>
      <c r="B129" s="20">
        <v>1169909</v>
      </c>
      <c r="C129" t="s">
        <v>323</v>
      </c>
    </row>
    <row r="130" spans="1:3">
      <c r="A130" t="s">
        <v>324</v>
      </c>
      <c r="B130" s="20">
        <v>1755097</v>
      </c>
      <c r="C130" t="s">
        <v>325</v>
      </c>
    </row>
    <row r="131" spans="1:3">
      <c r="A131" t="s">
        <v>326</v>
      </c>
      <c r="B131" s="20">
        <v>1177567</v>
      </c>
      <c r="C131" t="s">
        <v>327</v>
      </c>
    </row>
    <row r="132" spans="1:3">
      <c r="A132" t="s">
        <v>328</v>
      </c>
      <c r="B132" s="20">
        <v>994936</v>
      </c>
      <c r="C132" t="s">
        <v>329</v>
      </c>
    </row>
    <row r="133" spans="1:3">
      <c r="A133" t="s">
        <v>330</v>
      </c>
      <c r="B133" s="20">
        <v>1260132</v>
      </c>
      <c r="C133" t="s">
        <v>331</v>
      </c>
    </row>
    <row r="134" spans="1:3">
      <c r="A134" t="s">
        <v>332</v>
      </c>
      <c r="B134" s="20">
        <v>2227967</v>
      </c>
      <c r="C134" t="s">
        <v>333</v>
      </c>
    </row>
    <row r="135" spans="1:3">
      <c r="A135" t="s">
        <v>334</v>
      </c>
      <c r="B135" s="20">
        <v>1438259</v>
      </c>
      <c r="C135" t="s">
        <v>335</v>
      </c>
    </row>
    <row r="136" spans="1:3">
      <c r="A136" t="s">
        <v>336</v>
      </c>
      <c r="B136" s="20">
        <v>2507665</v>
      </c>
      <c r="C136" t="s">
        <v>337</v>
      </c>
    </row>
    <row r="137" spans="1:3">
      <c r="A137" t="s">
        <v>338</v>
      </c>
      <c r="B137" s="20">
        <v>2177567</v>
      </c>
      <c r="C137" t="s">
        <v>339</v>
      </c>
    </row>
    <row r="138" spans="1:3">
      <c r="A138" t="s">
        <v>340</v>
      </c>
      <c r="B138" s="20">
        <v>1655719</v>
      </c>
      <c r="C138" t="s">
        <v>341</v>
      </c>
    </row>
    <row r="139" spans="1:3">
      <c r="A139" t="s">
        <v>342</v>
      </c>
      <c r="B139" s="20">
        <v>1973214</v>
      </c>
      <c r="C139" t="s">
        <v>343</v>
      </c>
    </row>
    <row r="140" spans="1:3">
      <c r="A140" t="s">
        <v>344</v>
      </c>
      <c r="B140" s="20">
        <v>1252767</v>
      </c>
      <c r="C140" t="s">
        <v>345</v>
      </c>
    </row>
    <row r="141" spans="1:3">
      <c r="A141" t="s">
        <v>346</v>
      </c>
      <c r="B141" s="20">
        <v>3398430</v>
      </c>
      <c r="C141" t="s">
        <v>347</v>
      </c>
    </row>
    <row r="142" spans="1:3">
      <c r="A142" t="s">
        <v>348</v>
      </c>
      <c r="B142" s="20">
        <v>761782</v>
      </c>
      <c r="C142" t="s">
        <v>349</v>
      </c>
    </row>
    <row r="143" spans="1:3">
      <c r="A143" t="s">
        <v>350</v>
      </c>
      <c r="B143" s="20">
        <v>2212835</v>
      </c>
      <c r="C143" t="s">
        <v>351</v>
      </c>
    </row>
    <row r="144" spans="1:3">
      <c r="A144" t="s">
        <v>352</v>
      </c>
      <c r="B144" s="20">
        <v>5024000</v>
      </c>
      <c r="C144" t="s">
        <v>353</v>
      </c>
    </row>
    <row r="145" spans="1:3">
      <c r="A145" t="s">
        <v>354</v>
      </c>
      <c r="B145" s="20">
        <v>2012305</v>
      </c>
      <c r="C145" t="s">
        <v>355</v>
      </c>
    </row>
    <row r="146" spans="1:3">
      <c r="A146" t="s">
        <v>356</v>
      </c>
      <c r="B146" s="20">
        <v>1739737</v>
      </c>
      <c r="C146" t="s">
        <v>357</v>
      </c>
    </row>
    <row r="147" spans="1:3">
      <c r="A147" t="s">
        <v>358</v>
      </c>
      <c r="B147" s="20">
        <v>2421506</v>
      </c>
      <c r="C147" t="s">
        <v>359</v>
      </c>
    </row>
    <row r="148" spans="1:3">
      <c r="A148" t="s">
        <v>360</v>
      </c>
      <c r="B148" s="20">
        <v>2772576</v>
      </c>
      <c r="C148" t="s">
        <v>361</v>
      </c>
    </row>
    <row r="149" spans="1:3">
      <c r="A149" t="s">
        <v>362</v>
      </c>
      <c r="B149" s="20">
        <v>724612</v>
      </c>
      <c r="C149" t="s">
        <v>363</v>
      </c>
    </row>
    <row r="150" spans="1:3">
      <c r="A150" t="s">
        <v>364</v>
      </c>
      <c r="B150" s="20">
        <v>2738063</v>
      </c>
      <c r="C150" t="s">
        <v>365</v>
      </c>
    </row>
    <row r="151" spans="1:3">
      <c r="A151" t="s">
        <v>366</v>
      </c>
      <c r="B151" s="20">
        <v>610750</v>
      </c>
      <c r="C151" t="s">
        <v>367</v>
      </c>
    </row>
    <row r="152" spans="1:3">
      <c r="A152" t="s">
        <v>368</v>
      </c>
      <c r="B152" s="20">
        <v>2093393</v>
      </c>
      <c r="C152" t="s">
        <v>369</v>
      </c>
    </row>
    <row r="153" spans="1:3">
      <c r="A153" t="s">
        <v>370</v>
      </c>
      <c r="B153" s="20">
        <v>3626617</v>
      </c>
      <c r="C153" t="s">
        <v>371</v>
      </c>
    </row>
    <row r="154" spans="1:3">
      <c r="A154" t="s">
        <v>372</v>
      </c>
      <c r="B154" s="20">
        <v>1112947</v>
      </c>
      <c r="C154" t="s">
        <v>373</v>
      </c>
    </row>
    <row r="156" spans="1:3">
      <c r="B156" s="20"/>
    </row>
    <row r="167" spans="1:1">
      <c r="A167" t="s">
        <v>42</v>
      </c>
    </row>
    <row r="168" spans="1:1">
      <c r="A168" t="s">
        <v>374</v>
      </c>
    </row>
    <row r="171" spans="1:1">
      <c r="A171" t="s">
        <v>45</v>
      </c>
    </row>
    <row r="172" spans="1:1">
      <c r="A172" t="s">
        <v>47</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45"/>
  <sheetData>
    <row r="1" spans="1:18">
      <c r="A1" t="s">
        <v>375</v>
      </c>
      <c r="B1" t="s">
        <v>376</v>
      </c>
      <c r="C1" t="s">
        <v>377</v>
      </c>
      <c r="D1" t="s">
        <v>378</v>
      </c>
      <c r="E1" t="s">
        <v>379</v>
      </c>
      <c r="F1" t="s">
        <v>379</v>
      </c>
      <c r="G1" t="s">
        <v>380</v>
      </c>
      <c r="H1" t="s">
        <v>380</v>
      </c>
      <c r="I1" t="s">
        <v>380</v>
      </c>
      <c r="J1" t="s">
        <v>380</v>
      </c>
      <c r="K1" t="s">
        <v>380</v>
      </c>
      <c r="L1" t="s">
        <v>380</v>
      </c>
      <c r="M1" t="s">
        <v>380</v>
      </c>
      <c r="N1" t="s">
        <v>380</v>
      </c>
      <c r="O1" t="s">
        <v>381</v>
      </c>
      <c r="P1" t="s">
        <v>381</v>
      </c>
      <c r="Q1" t="s">
        <v>382</v>
      </c>
      <c r="R1" s="27" t="s">
        <v>382</v>
      </c>
    </row>
    <row r="2" spans="1:18">
      <c r="A2" t="s">
        <v>383</v>
      </c>
      <c r="B2">
        <v>1</v>
      </c>
      <c r="C2">
        <v>1</v>
      </c>
      <c r="D2">
        <v>1</v>
      </c>
      <c r="E2">
        <v>1</v>
      </c>
      <c r="F2">
        <v>2</v>
      </c>
      <c r="G2">
        <v>1</v>
      </c>
      <c r="H2">
        <v>2</v>
      </c>
      <c r="I2">
        <v>3</v>
      </c>
      <c r="J2">
        <v>4</v>
      </c>
      <c r="K2">
        <v>5</v>
      </c>
      <c r="L2">
        <v>6</v>
      </c>
      <c r="M2">
        <v>7</v>
      </c>
      <c r="N2">
        <v>8</v>
      </c>
      <c r="O2">
        <v>1</v>
      </c>
      <c r="P2">
        <v>2</v>
      </c>
      <c r="Q2">
        <v>1</v>
      </c>
      <c r="R2" s="27">
        <v>2</v>
      </c>
    </row>
    <row r="3" spans="1:18">
      <c r="A3" t="s">
        <v>384</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7.95">
      <c r="A4" s="22" t="s">
        <v>385</v>
      </c>
      <c r="B4" s="22" t="s">
        <v>386</v>
      </c>
      <c r="C4" s="22" t="s">
        <v>387</v>
      </c>
      <c r="D4" s="22" t="s">
        <v>388</v>
      </c>
      <c r="E4" s="22" t="s">
        <v>389</v>
      </c>
      <c r="F4" s="22" t="s">
        <v>390</v>
      </c>
      <c r="G4" s="22" t="s">
        <v>391</v>
      </c>
      <c r="H4" s="22" t="s">
        <v>392</v>
      </c>
      <c r="I4" s="22" t="s">
        <v>393</v>
      </c>
      <c r="J4" s="22" t="s">
        <v>394</v>
      </c>
      <c r="K4" s="22" t="s">
        <v>395</v>
      </c>
      <c r="L4" s="22" t="s">
        <v>396</v>
      </c>
      <c r="M4" s="22" t="s">
        <v>397</v>
      </c>
      <c r="N4" s="22" t="s">
        <v>398</v>
      </c>
      <c r="O4" s="22" t="s">
        <v>399</v>
      </c>
      <c r="P4" s="22" t="s">
        <v>400</v>
      </c>
      <c r="Q4" s="23" t="s">
        <v>401</v>
      </c>
      <c r="R4" s="24" t="s">
        <v>402</v>
      </c>
    </row>
    <row r="5" spans="1:18">
      <c r="A5" t="s">
        <v>403</v>
      </c>
      <c r="B5" t="str">
        <f>IF(ISBLANK('Spend return'!B18),"BLANK",'Spend return'!B18)</f>
        <v>Sefton</v>
      </c>
      <c r="C5" t="str">
        <f>IF(ISBLANK('Spend return'!B18),"BLANK",INDEX('LA Allocations'!$C$2:$C$154,MATCH('Spend return'!B18,'LA Allocations'!$A$2:$A$154,0)))</f>
        <v>E08000014</v>
      </c>
      <c r="D5">
        <f>IF(ISBLANK('Spend return'!B19),"BLANK",'Spend return'!B19)</f>
        <v>2319096</v>
      </c>
      <c r="E5" t="str">
        <f>IF(ISBLANK('Spend return'!B24),"BLANK",'Spend return'!B24)</f>
        <v>Neil Watson</v>
      </c>
      <c r="F5" t="str">
        <f>IF(ISBLANK('Spend return'!B25),"BLANK",'Spend return'!B25)</f>
        <v>Neil.Watson@sefton.gov.uk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Yes - we are targeting this area</v>
      </c>
      <c r="K5">
        <f>IF(ISBLANK('Spend return'!B42),"BLANK",'Spend return'!B42)</f>
        <v>1519096</v>
      </c>
      <c r="L5">
        <f>IF(ISBLANK('Spend return'!B43),"BLANK",'Spend return'!B43)</f>
        <v>0</v>
      </c>
      <c r="M5">
        <f>IF(ISBLANK('Spend return'!B44),"BLANK",'Spend return'!B44)</f>
        <v>800000</v>
      </c>
      <c r="N5">
        <f>IF(ISBLANK('Spend return'!B45),"BLANK",'Spend return'!B45)</f>
        <v>2319096</v>
      </c>
      <c r="O5" t="str">
        <f>IF(ISBLANK('Qualitative report'!A19),"BLANK",'Qualitative report'!A19)</f>
        <v>Sefton will be using the funding across the two priority areas. The Council will be addressing waiting list issues by recruiting additional Social Workers and Occupational Therapists to conduct assessments and reviews of Service Users, both in terms of annual reviews and those people awaiting a package of care to commence.  This will include a more robust strength based approach to the assessment and review process to ensure that effective signposting to community services/resources takes place and that there is detailed information on community assets available, which will therefore assist with market capacity issues and putting in place the correct level of support for people.  This will further support the overall aims of ensuring that people receive the right level of care and support and are not placed in services which they do not fully require, such as care homes.  This work will also take place as part of the implementation of our Care Transfer Hubs and as part of a reviewing programme to support people to regain their independence and to work with commissioned Providers to review existing care packages and placements in order to release capacity, for example reducing the need for two-carer Domiciliary Care visits, thereby releasing market capacity, through joint working with Providers to deliver their Trusted Assessor role.  
This will support the delivery of the capacity plan as it will provide additional resources to assess Service Users, for example upon discharge from Hospital, as the assessments will ensure that people are discharged into our dedicated block-booked Domiciliary Care capacity (detailed in our capacity plan) and Intermediate Care services as well as ensuring that people going through discharge Pathway 0 are signposted to community / VCF services to reflect that whilst they are on Pathway 0, they would still benefit from some level of service.  The Council will also be recruiting additional Care Arranger Team Staff in order to support the Care Transfer Hubs with the identification of care home and domiciliary care capacity and the subsequent timely arrangement of new care packages and placements.    
With respect to increasing fee rates, the funding will be used primarily for Supported Living and Residential &amp; Nursing care rates in order to support the capacity plan in terms of that any placements made are correctly funded and reflect increased acuity levels. For example, it is recognised that there is a requirement to reflect that some people going into care homes will have higher needs so as a result fee rates will be increased to reflect this but also to ensure that waiting times are reduced through the Council making top-up payments to care homes as the capacity plan highlights issues with the level of homes levying top-ups and therefore the ability to commission placements in a timely manner.</v>
      </c>
      <c r="P5" t="str">
        <f>IF(ISBLANK('Qualitative report'!A23),"BLANK",'Qualitative report'!A23)</f>
        <v>With respect to utilising the funding to reduce waiting times, the additional Social Worker and Occupational Therapy capacity will support the assessment of people, including those awaiting discharge and will therefore align with the winter plan as a key element is ensuring that people are discharged in a timely manner and that they receive strength based assessments to ensure they receive the correct level of care/support.  This will also align with the plan to ensure that where appropriate people are discharged into intermediate care / short-term services which can accept people in a more timely manner and recognises that people will benefit from a short-term period of rehabilitation and that for many people the best place to assess their long-term needs is in their own home.  The additional Staffing capacity will also reduce waiting times through delivering assessments in our new system based Care Transfer Hubs, ensuring people can be assessed 7 days a week and facilitating discharge processes for Pathway 0 patients, incliding enhanced signposting to community-based assets / services.  The additional Care Arranger Team capacity will also assist as it will support the additional Social Worker capacity (including within the Care Transfer Hubs) with the timely identification of market capacity and facilitate discussions / negotiations with Providers on new placements and factors such as fee rates negotiation which can delay discharges and reduce choice of placements.  This additional resource will also be used to facilitate the arrangement of placements to Intermediate Care bed facilities and the delivery and usage of block-booked Domiciliary Care capacity, thus supporting the winter plan through ensuring that referrals into these services support with timely Hospital discharges, but also the arrangement of community services to avoid admission to Hospital.
The funding will also be used for increasing fee rates / unit costs to Providers which will ensure that people with higher needs can be discharged in a timely manner and are not delayed due to funding issues.  This will include people being discharged who only require short-term services, including those in the community who without such services may be at risk of being admitted into Hospital as they have gone into crisis and require a short-term intervention which needs to be put in palce as soon as possible.</v>
      </c>
      <c r="Q5" s="25">
        <v>1</v>
      </c>
      <c r="R5" s="27" t="str">
        <f>IF(ISBLANK('Spend return'!AA65),"BLANK",'Spend return'!AA65)</f>
        <v>iwFke6</v>
      </c>
    </row>
    <row r="14" spans="1:18">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EBCE57B1CF2349A3592760D14685E3" ma:contentTypeVersion="15" ma:contentTypeDescription="Create a new document." ma:contentTypeScope="" ma:versionID="30275eb0b0368c9e8b2cea19c5d46453">
  <xsd:schema xmlns:xsd="http://www.w3.org/2001/XMLSchema" xmlns:xs="http://www.w3.org/2001/XMLSchema" xmlns:p="http://schemas.microsoft.com/office/2006/metadata/properties" xmlns:ns2="3a5cbc63-1754-4f49-ad59-48db90dcd8da" xmlns:ns3="a076a951-0343-4aff-969e-6ecb0148f4cc" targetNamespace="http://schemas.microsoft.com/office/2006/metadata/properties" ma:root="true" ma:fieldsID="055b328f0224628580f09f6caa7767ac" ns2:_="" ns3:_="">
    <xsd:import namespace="3a5cbc63-1754-4f49-ad59-48db90dcd8da"/>
    <xsd:import namespace="a076a951-0343-4aff-969e-6ecb0148f4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5cbc63-1754-4f49-ad59-48db90dcd8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f80d11ac-c5b9-425e-bc58-d533855d779e"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76a951-0343-4aff-969e-6ecb0148f4c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d0d9055b-b891-48c1-b30a-d2bb9e9dbf24}" ma:internalName="TaxCatchAll" ma:showField="CatchAllData" ma:web="a076a951-0343-4aff-969e-6ecb0148f4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a5cbc63-1754-4f49-ad59-48db90dcd8da">
      <Terms xmlns="http://schemas.microsoft.com/office/infopath/2007/PartnerControls"/>
    </lcf76f155ced4ddcb4097134ff3c332f>
    <TaxCatchAll xmlns="a076a951-0343-4aff-969e-6ecb0148f4cc" xsi:nil="true"/>
  </documentManagement>
</p:properties>
</file>

<file path=customXml/itemProps1.xml><?xml version="1.0" encoding="utf-8"?>
<ds:datastoreItem xmlns:ds="http://schemas.openxmlformats.org/officeDocument/2006/customXml" ds:itemID="{DB543229-4E1C-4695-BAEB-D1FEFD36F3E3}"/>
</file>

<file path=customXml/itemProps2.xml><?xml version="1.0" encoding="utf-8"?>
<ds:datastoreItem xmlns:ds="http://schemas.openxmlformats.org/officeDocument/2006/customXml" ds:itemID="{738F9E10-E1B1-4ABB-8005-BFFD5933E189}"/>
</file>

<file path=customXml/itemProps3.xml><?xml version="1.0" encoding="utf-8"?>
<ds:datastoreItem xmlns:ds="http://schemas.openxmlformats.org/officeDocument/2006/customXml" ds:itemID="{AC992771-BD05-4340-8B49-904369B8A8C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Neil Watson</cp:lastModifiedBy>
  <cp:revision/>
  <dcterms:created xsi:type="dcterms:W3CDTF">2023-08-21T14:30:49Z</dcterms:created>
  <dcterms:modified xsi:type="dcterms:W3CDTF">2023-09-25T12:29:15Z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0x0101001AEBCE57B1CF2349A3592760D14685E3</vt:lpwstr>
  </property>
  <property fmtid="{D5CDD505-2E9C-101B-9397-08002B2CF9AE}" pid="3" name="MediaServiceImageTags">
    <vt:lpwstr/>
  </property>
  <property fmtid="{D5CDD505-2E9C-101B-9397-08002B2CF9AE}" pid="4" name="TaxCatchAll">
    <vt:lpwstr/>
  </property>
</Properties>
</file>