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200" windowHeight="6470" activeTab="1"/>
  </bookViews>
  <sheets>
    <sheet name="Guidance" sheetId="6" r:id="rId1"/>
    <sheet name="Spend return" sheetId="2" r:id="rId2"/>
    <sheet name="Qualitative report" sheetId="3" r:id="rId3"/>
    <sheet name="LA Allocations" sheetId="4" state="hidden" r:id="rId4"/>
    <sheet name="Output" sheetId="5" state="hidden"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<sst xmlns="http://schemas.openxmlformats.org/spreadsheetml/2006/main" count="428" uniqueCount="404">
  <si>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</si>
  <si>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</si>
  <si>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</si>
  <si>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</si>
  <si>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</si>
  <si>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</si>
  <si>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</si>
  <si>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</si>
  <si>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</si>
  <si>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</si>
  <si>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</si>
  <si>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</si>
  <si>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</si>
  <si>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</si>
  <si>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</si>
  <si>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</si>
  <si>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</si>
  <si>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</si>
  <si>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</si>
  <si>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</si>
  <si>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</si>
  <si>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</si>
  <si>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</si>
  <si>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</si>
  <si>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</si>
  <si>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</si>
  <si>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</si>
  <si>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</si>
  <si>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</si>
  <si>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</si>
  <si>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</si>
  <si>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</si>
  <si>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</si>
  <si>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</si>
  <si>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</si>
  <si>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</si>
  <si>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</si>
  <si>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</si>
  <si>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</si>
  <si>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</si>
  <si>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</si>
  <si>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</si>
  <si>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</si>
  <si>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</si>
  <si>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</si>
  <si>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</si>
  <si>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</si>
  <si>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</si>
  <si>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</si>
  <si>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</si>
  <si>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</si>
  <si>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</si>
  <si>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</si>
  <si>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</si>
  <si>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</si>
  <si>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</si>
  <si>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</si>
  <si>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</si>
  <si>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</si>
  <si>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</si>
  <si>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</si>
  <si>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</si>
  <si>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</si>
  <si>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</si>
  <si>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</si>
  <si>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</si>
  <si>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</si>
  <si>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</si>
  <si>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</si>
  <si>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</si>
  <si>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</si>
  <si>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</si>
  <si>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</si>
  <si>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</si>
  <si>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</si>
  <si>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</si>
  <si>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</si>
  <si>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</si>
  <si>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</si>
  <si>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</si>
  <si>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</si>
  <si>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</si>
  <si>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</si>
  <si>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</si>
  <si>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</si>
  <si>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</si>
  <si>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</si>
  <si>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</si>
  <si>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</si>
  <si>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</si>
  <si>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</si>
  <si>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</si>
  <si>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</si>
  <si>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</si>
  <si>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</si>
  <si>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</si>
  <si>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</si>
  <si>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</si>
  <si>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</si>
  <si>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</si>
  <si>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</si>
  <si>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</si>
  <si>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</si>
  <si>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</si>
  <si>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</si>
  <si>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</si>
  <si>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</si>
  <si>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</si>
  <si>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</si>
  <si>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</si>
  <si>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</si>
  <si>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</si>
  <si>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</si>
  <si>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</si>
  <si>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</si>
  <si>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</si>
  <si>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</si>
  <si>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</si>
  <si>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</si>
  <si>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</si>
  <si>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</si>
  <si>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</si>
  <si>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</si>
  <si>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</si>
  <si>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</si>
  <si>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</si>
  <si>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</si>
  <si>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</si>
  <si>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</si>
  <si>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</si>
  <si>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</si>
  <si>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</si>
  <si>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</si>
  <si>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</si>
  <si>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</si>
  <si>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</si>
  <si>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</si>
  <si>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</si>
  <si>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</si>
  <si>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</si>
  <si>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</si>
  <si>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</si>
  <si>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</si>
  <si>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</si>
  <si>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</si>
  <si>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</si>
  <si>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</si>
  <si>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</si>
  <si>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</si>
  <si>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</si>
  <si>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</si>
  <si>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</si>
  <si>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</si>
  <si>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</si>
  <si>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</si>
  <si>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</si>
  <si>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</si>
  <si>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</si>
  <si>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</si>
  <si>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</si>
  <si>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</si>
  <si>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</si>
  <si>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</si>
  <si>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</si>
  <si>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</si>
  <si>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</si>
  <si>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</si>
  <si>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</si>
  <si>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</si>
  <si>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</si>
  <si>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</si>
  <si>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</si>
  <si>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</si>
  <si>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</si>
  <si>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</si>
  <si>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</si>
  <si>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</si>
  <si>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</si>
  <si>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</si>
  <si>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</si>
  <si>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</si>
  <si>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</si>
  <si>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</si>
  <si>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</si>
  <si>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</si>
  <si>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</si>
  <si>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</si>
  <si>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</si>
  <si>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</si>
  <si>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</si>
  <si>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</si>
  <si>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</si>
  <si>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</si>
  <si>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</si>
  <si>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</si>
  <si>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</si>
  <si>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</si>
  <si>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</si>
  <si>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</si>
  <si>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</si>
  <si>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</si>
  <si>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</si>
  <si>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</si>
  <si>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</si>
  <si>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</si>
  <si>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</si>
  <si>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</si>
  <si>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</si>
  <si>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</si>
  <si>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</si>
  <si>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</si>
  <si>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</si>
  <si>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</si>
  <si>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</si>
  <si>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</si>
  <si>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</si>
  <si>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</si>
  <si>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</si>
  <si>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</si>
  <si>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</si>
  <si>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</si>
  <si>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</si>
  <si>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</si>
  <si>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</si>
  <si>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</si>
  <si>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</si>
  <si>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</si>
  <si>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</si>
  <si>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</si>
  <si>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</si>
  <si>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</si>
  <si>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</si>
  <si>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</si>
  <si>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</si>
  <si>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</si>
  <si>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</si>
  <si>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</si>
  <si>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</si>
  <si>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</si>
  <si>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</si>
  <si>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</si>
  <si>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</si>
  <si>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</si>
  <si>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</si>
  <si>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</si>
  <si>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</si>
  <si>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</si>
  <si>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</si>
  <si>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</si>
  <si>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</si>
  <si>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</si>
  <si>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</si>
  <si>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</si>
  <si>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</si>
  <si>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</si>
  <si>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</si>
  <si>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</si>
  <si>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</si>
  <si>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</si>
  <si>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</si>
  <si>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</si>
  <si>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</si>
  <si>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</si>
  <si>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</si>
  <si>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</si>
  <si>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</si>
  <si>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</si>
  <si>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</si>
  <si>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</si>
  <si>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</si>
  <si>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</si>
  <si>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</si>
  <si>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</si>
  <si>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</si>
  <si>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</si>
  <si>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</si>
  <si>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</si>
  <si>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</si>
  <si>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</si>
  <si>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</si>
  <si>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</si>
  <si>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</si>
  <si>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</si>
  <si>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</si>
  <si>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</si>
  <si>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</si>
  <si>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</si>
  <si>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</si>
  <si>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</si>
  <si>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</si>
  <si>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</si>
  <si>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</si>
  <si>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</si>
  <si>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</si>
  <si>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</si>
  <si>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</si>
  <si>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</si>
  <si>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</si>
  <si>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</si>
  <si>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</si>
  <si>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</si>
  <si>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</si>
  <si>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</si>
  <si>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</si>
  <si>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</si>
  <si>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</si>
  <si>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</si>
  <si>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</si>
  <si>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</si>
  <si>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</si>
  <si>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</si>
  <si>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</si>
  <si>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</si>
  <si>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</si>
  <si>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</si>
  <si>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</si>
  <si>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</si>
  <si>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</si>
  <si>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</si>
  <si>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</si>
  <si>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</si>
  <si>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</si>
  <si>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</si>
  <si>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</si>
  <si>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</si>
  <si>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</si>
  <si>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</si>
  <si>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</si>
  <si>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</si>
  <si>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</si>
  <si>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</si>
  <si>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</si>
  <si>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</si>
  <si>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</si>
  <si>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</si>
  <si>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</si>
  <si>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</si>
  <si>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</si>
  <si>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</si>
  <si>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</si>
  <si>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</si>
  <si>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</si>
  <si>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</si>
  <si>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</si>
  <si>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</si>
  <si>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</si>
  <si>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</si>
  <si>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</si>
  <si>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</si>
  <si>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</si>
  <si>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</si>
  <si>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</si>
  <si>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</si>
  <si>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</si>
  <si>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</si>
  <si>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</si>
  <si>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</si>
  <si>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</si>
  <si>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</si>
  <si>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</si>
  <si>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</si>
  <si>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</si>
  <si>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</si>
  <si>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</si>
  <si>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</si>
  <si>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</si>
  <si>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</si>
  <si>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</si>
  <si>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</si>
  <si>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</si>
  <si>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</si>
  <si>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</si>
  <si>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</si>
  <si>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</si>
  <si>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</si>
  <si>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</si>
  <si>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</si>
  <si>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</si>
  <si>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</si>
  <si>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</si>
  <si>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</si>
  <si>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</si>
  <si>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</si>
  <si>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</si>
  <si>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</si>
  <si>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</si>
  <si>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</si>
  <si>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</si>
  <si>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</si>
  <si>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</si>
  <si>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</si>
  <si>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</si>
  <si>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</si>
  <si>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</si>
  <si>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</si>
  <si>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</si>
  <si>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</si>
  <si>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</si>
  <si>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</si>
  <si>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</si>
  <si>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Zoe Evans, Head of Strategic Commissioning, Finance &amp; Performance</t>
  </si>
  <si>
    <t>zoe.evans@blackburn.gov.uk</t>
  </si>
  <si>
    <t xml:space="preserve">The current sustainability and capacity within the care market has not changed significantly from the MSP already submitted. However, we have recently facilitated the closure or cessation of our commission with a small number of our residential and nursing care settings. The LA has been working with the market to improve quality, implementing a new Quality Assurance Framework which has supported 4 homes to move from RI to Good (moving 211 beds into the Good rating) in the early part of the year, however our proportion of homes rated good remains low at 58% compared to our nearest neighbours, 
BwD is a deprived borough with low self funder numbers, however the borough continues to attract developers of new care homes into the care market. This has both a positive and challenging impact on the market. New developments provide choice for our residents however the borough already has sufficient capacity in the residential market. As such commissioners continue to work with developers and housing and care providers to ensure developments meet the needs of our residents and are focused on areas we need to develop including more specialist care for nursing, EMI/EMD. A number of our homes also facilitate Discharge to Assess pathways. We continue to work closely with homes to facilitate D2A to support hospital flow.
As outlined in our original MSP BwD has always being an outlier in terms fee payments when benchmarked against other regional authorities, and is considered one of the lowest LA fee payers in the region. The LA has taken steps over recent years to significantly increase rates to support NLW, energy and food increases and more recently RLW. Although fees have increased significantly towards the FCoC our providers continue to advise that our rates fall short of the rate required to be sustainable.   This, together with the slow improvement in quality standards across homes indicates that the market is still struggling to improve and meet the financial challenges they face. As such the focus of MSIF funding is predominantly to support increased fees and will be allocated as a total payment to providers using the FCoC distribution methodology. The additional funding will support providers over the winter months and up to March 2024, whilst our 24/25 rates are approved via Finance Council and implemented from 1st April 2024.  
The LA  will target the majority of MSIF funds towards the residential and nursing sector given the LA were able to match the FCoC fee rates for Domiciliary care providers and support RLW for this part of the sector.The LA will be utilising £350,000 to increase capacity within our Social Work and Financial Assessment teams. Recruitment and retention within the care sector is a challenge recognised nationally and BwD is no exception. Social work vacancies and turnover have remained high over the course of the year. BwD is establishing a number of posts as permanent at risk to increase capacity across our Primary Care Neighbourhood teams, facilitating more timely assessment activity to reduce waiting times.
</t>
  </si>
  <si>
    <t xml:space="preserve">Plans focus on ensuring that we are as prepared as possible to meet the likely challenges of winter. Our winter plans take account of the increased Discharge grant together with the additional MSIF and are focused on building capacity into some of the critical short term intervention services such as crisis/domiciliary support as well as Home First and Re-ablement and will focus on utilising both funds to facilitate additional capacity across the system. 
The utilisation of discharge funds align with our additional investment of MSIF in our workforce and the care sector to respond to the pressures winter and strengthen the sector and ability to meet increased demand. The plans include:
• Ensuring our workforce is as flexible and responsive as possible 
• Increasing capacity of intermediate tier facilities.
• Increasing social care staffing at key access points across the Council.
• Strengthening pathways across the Integrated Neighbourhood Teams to step services up and down in order to deliver the right levels of care and support. 
• Bolster the care market – Over the winter period we intend to block commission beds across our care home bed base both residential and nursing, block commissions of additional domiciliary care hours from existing framework providers, Commissioning of additional crisis domiciliary care, providing the market with incentives to accept packages of care and to respond in a timely way. 
• Block purchase additional accommodation/homeless pods for cohort of vulnerable adults who otherwise could not be discharged or diverted from hospital
Utilising both the discharge fund and MSIF in the way described provides additional funds into the system, both within the LA and the independent sector, and is expected to ensure we have sufficient capacity over the critical winter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</si>
</sst>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BL29"/>
  <sheetViews>
    <sheetView topLeftCell="A7" zoomScaleNormal="100" workbookViewId="0">
      <selection activeCell="C8" sqref="C8"/>
    </sheetView>
  </sheetViews>
  <sheetFormatPr defaultRowHeight="14.5" x14ac:dyDescent="0.35"/>
  <cols>
    <col min="1" max="1" width="120.7265625" style="32" customWidth="1"/>
    <col min="2" max="2" width="0" style="32" hidden="1" customWidth="1"/>
    <col min="3" max="3" width="41.1796875" style="32" customWidth="1"/>
    <col min="4" max="39" width="9.1796875" style="32"/>
    <col min="40" max="64" width="9.1796875" style="1"/>
  </cols>
  <sheetData>
    <row r="1" spans="1:39" s="2" customFormat="1" ht="15.5" x14ac:dyDescent="0.3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5">
      <c r="A2" s="28"/>
      <c r="C2" s="28"/>
      <c r="D2" s="28"/>
      <c r="E2" s="28"/>
      <c r="F2" s="28"/>
      <c r="G2" s="28"/>
      <c r="H2" s="28"/>
      <c r="I2" s="28"/>
      <c r="J2" s="28"/>
      <c r="K2" s="28"/>
      <c r="L2" s="28"/>
      <c r="M2" s="28"/>
    </row>
    <row r="3" spans="1:39" ht="15.5" x14ac:dyDescent="0.35">
      <c r="A3" s="33" t="s">
        <v>0</v>
      </c>
      <c r="C3" s="28"/>
      <c r="D3" s="28"/>
      <c r="E3" s="28"/>
      <c r="F3" s="28"/>
      <c r="G3" s="28"/>
      <c r="H3" s="28"/>
      <c r="I3" s="28"/>
      <c r="J3" s="28"/>
      <c r="K3" s="28"/>
      <c r="L3" s="28"/>
      <c r="M3" s="28"/>
    </row>
    <row r="4" spans="1:39" x14ac:dyDescent="0.35">
      <c r="C4" s="28"/>
      <c r="D4" s="28"/>
      <c r="E4" s="28"/>
      <c r="F4" s="28"/>
      <c r="G4" s="28"/>
      <c r="H4" s="28"/>
      <c r="I4" s="28"/>
      <c r="J4" s="28"/>
      <c r="K4" s="28"/>
      <c r="L4" s="28"/>
      <c r="M4" s="28"/>
    </row>
    <row r="5" spans="1:39" ht="76.5" customHeight="1" x14ac:dyDescent="0.35">
      <c r="A5" s="48" t="s">
        <v>384</v>
      </c>
      <c r="C5" s="28"/>
      <c r="D5" s="28"/>
      <c r="E5" s="28"/>
      <c r="F5" s="28"/>
      <c r="G5" s="28"/>
      <c r="H5" s="28"/>
      <c r="I5" s="28"/>
      <c r="J5" s="28"/>
      <c r="K5" s="28"/>
      <c r="L5" s="28"/>
      <c r="M5" s="28"/>
    </row>
    <row r="6" spans="1:39" ht="15.5" x14ac:dyDescent="0.35">
      <c r="A6" s="29" t="s">
        <v>379</v>
      </c>
      <c r="C6" s="28"/>
      <c r="D6" s="28"/>
      <c r="E6" s="28"/>
      <c r="F6" s="28"/>
      <c r="G6" s="28"/>
      <c r="H6" s="28"/>
      <c r="I6" s="28"/>
      <c r="J6" s="28"/>
      <c r="K6" s="28"/>
      <c r="L6" s="28"/>
      <c r="M6" s="28"/>
    </row>
    <row r="7" spans="1:39" x14ac:dyDescent="0.35">
      <c r="A7" s="34"/>
      <c r="C7" s="28"/>
      <c r="D7" s="28"/>
      <c r="E7" s="28"/>
      <c r="F7" s="28"/>
      <c r="G7" s="28"/>
      <c r="H7" s="28"/>
      <c r="I7" s="28"/>
      <c r="J7" s="28"/>
      <c r="K7" s="28"/>
      <c r="L7" s="28"/>
      <c r="M7" s="28"/>
    </row>
    <row r="8" spans="1:39" ht="46.5" customHeight="1" x14ac:dyDescent="0.35">
      <c r="A8" s="49" t="s">
        <v>399</v>
      </c>
      <c r="C8" s="28"/>
      <c r="D8" s="28"/>
      <c r="E8" s="28"/>
      <c r="F8" s="28"/>
      <c r="G8" s="28"/>
      <c r="H8" s="28"/>
      <c r="I8" s="28"/>
      <c r="J8" s="28"/>
      <c r="K8" s="28"/>
      <c r="L8" s="28"/>
      <c r="M8" s="28"/>
    </row>
    <row r="9" spans="1:39" x14ac:dyDescent="0.35">
      <c r="A9" s="50"/>
      <c r="C9" s="28"/>
      <c r="D9" s="28"/>
      <c r="E9" s="28"/>
      <c r="F9" s="28"/>
      <c r="G9" s="28"/>
      <c r="H9" s="28"/>
      <c r="I9" s="28"/>
      <c r="J9" s="28"/>
      <c r="K9" s="28"/>
      <c r="L9" s="28"/>
      <c r="M9" s="28"/>
    </row>
    <row r="10" spans="1:39" ht="46.5" customHeight="1" x14ac:dyDescent="0.35">
      <c r="A10" s="49" t="s">
        <v>393</v>
      </c>
      <c r="C10" s="28"/>
      <c r="D10" s="28"/>
      <c r="E10" s="28"/>
      <c r="F10" s="28"/>
      <c r="G10" s="28"/>
      <c r="H10" s="28"/>
      <c r="I10" s="28"/>
      <c r="J10" s="28"/>
      <c r="K10" s="28"/>
      <c r="L10" s="28"/>
      <c r="M10" s="28"/>
    </row>
    <row r="11" spans="1:39" x14ac:dyDescent="0.35">
      <c r="A11" s="50"/>
      <c r="C11" s="28"/>
      <c r="D11" s="28"/>
      <c r="E11" s="28"/>
      <c r="F11" s="28"/>
      <c r="G11" s="28"/>
      <c r="H11" s="28"/>
      <c r="I11" s="28"/>
      <c r="J11" s="28"/>
      <c r="K11" s="28"/>
      <c r="L11" s="28"/>
      <c r="M11" s="28"/>
    </row>
    <row r="12" spans="1:39" ht="92.25" customHeight="1" x14ac:dyDescent="0.35">
      <c r="A12" s="49" t="s">
        <v>386</v>
      </c>
      <c r="C12" s="28"/>
      <c r="D12" s="28"/>
      <c r="E12" s="28"/>
      <c r="F12" s="28"/>
      <c r="G12" s="28"/>
      <c r="H12" s="28"/>
      <c r="I12" s="28"/>
      <c r="J12" s="28"/>
      <c r="K12" s="28"/>
      <c r="L12" s="28"/>
      <c r="M12" s="28"/>
    </row>
    <row r="13" spans="1:39" x14ac:dyDescent="0.35">
      <c r="A13" s="50"/>
      <c r="C13" s="28"/>
      <c r="D13" s="28"/>
      <c r="E13" s="28"/>
      <c r="F13" s="28"/>
      <c r="G13" s="28"/>
      <c r="H13" s="28"/>
      <c r="I13" s="28"/>
      <c r="J13" s="28"/>
      <c r="K13" s="28"/>
      <c r="L13" s="28"/>
      <c r="M13" s="28"/>
    </row>
    <row r="14" spans="1:39" ht="15.5" x14ac:dyDescent="0.35">
      <c r="A14" s="52" t="s">
        <v>380</v>
      </c>
      <c r="C14" s="28"/>
      <c r="D14" s="28"/>
      <c r="E14" s="28"/>
      <c r="F14" s="28"/>
      <c r="G14" s="28"/>
      <c r="H14" s="28"/>
      <c r="I14" s="28"/>
      <c r="J14" s="28"/>
      <c r="K14" s="28"/>
      <c r="L14" s="28"/>
      <c r="M14" s="28"/>
    </row>
    <row r="15" spans="1:39" ht="61.5" customHeight="1" x14ac:dyDescent="0.35">
      <c r="A15" s="51" t="s">
        <v>1</v>
      </c>
      <c r="C15" s="28"/>
      <c r="D15" s="28"/>
      <c r="E15" s="28"/>
      <c r="F15" s="28"/>
      <c r="G15" s="28"/>
      <c r="H15" s="28"/>
      <c r="I15" s="28"/>
      <c r="J15" s="28"/>
      <c r="K15" s="28"/>
      <c r="L15" s="28"/>
      <c r="M15" s="28"/>
    </row>
    <row r="16" spans="1:39"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33" t="s">
        <v>2</v>
      </c>
      <c r="C19" s="33" t="s">
        <v>3</v>
      </c>
    </row>
    <row r="20" spans="1:13" ht="15.5" x14ac:dyDescent="0.35">
      <c r="A20" s="33" t="s">
        <v>381</v>
      </c>
    </row>
    <row r="21" spans="1:13" ht="15.5" x14ac:dyDescent="0.35">
      <c r="A21" s="35" t="s">
        <v>175</v>
      </c>
      <c r="B21" s="36">
        <f>IF('Spend return'!B18="",0,1)</f>
        <v>1</v>
      </c>
      <c r="C21" s="37" t="str">
        <f t="shared" ref="C21:C26" si="0">IF(B21=1,"Yes","No")</f>
        <v>Yes</v>
      </c>
    </row>
    <row r="22" spans="1:13" ht="15.5" x14ac:dyDescent="0.35">
      <c r="A22" s="38" t="s">
        <v>176</v>
      </c>
      <c r="B22" s="39">
        <f>IF(ISBLANK('Spend return'!B24),0,1)*IF(ISNUMBER(SEARCH("@",'Spend return'!B25)),1,0)</f>
        <v>1</v>
      </c>
      <c r="C22" s="40" t="str">
        <f t="shared" si="0"/>
        <v>Yes</v>
      </c>
    </row>
    <row r="23" spans="1:13" ht="15.5" x14ac:dyDescent="0.35">
      <c r="A23" s="38" t="s">
        <v>178</v>
      </c>
      <c r="B23" s="39">
        <f>IF('Spend return'!B30="Yes - the funding has been allocated in full to adult social care",1,0)</f>
        <v>1</v>
      </c>
      <c r="C23" s="40" t="str">
        <f t="shared" si="0"/>
        <v>Yes</v>
      </c>
    </row>
    <row r="24" spans="1:13" ht="15.5" x14ac:dyDescent="0.35">
      <c r="A24" s="38" t="s">
        <v>179</v>
      </c>
      <c r="B24" s="39">
        <f>IF(OR('Spend return'!B35="Yes - we are targeting this area",'Spend return'!B36="Yes - we are targeting this area",'Spend return'!B37="Yes - we are targeting this area"),1,0)</f>
        <v>1</v>
      </c>
      <c r="C24" s="40" t="str">
        <f t="shared" si="0"/>
        <v>Yes</v>
      </c>
    </row>
    <row r="25" spans="1:13" ht="15.5" x14ac:dyDescent="0.3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5" x14ac:dyDescent="0.35">
      <c r="A26" s="41" t="s">
        <v>181</v>
      </c>
      <c r="B26" s="42">
        <f>IFERROR(IF(AND('Spend return'!B45&gt;='Spend return'!B19-100,'Spend return'!B45&lt;='Spend return'!B19+100),1,0),0)</f>
        <v>1</v>
      </c>
      <c r="C26" s="43" t="str">
        <f t="shared" si="0"/>
        <v>Yes</v>
      </c>
    </row>
    <row r="27" spans="1:13" ht="15.5" x14ac:dyDescent="0.35">
      <c r="A27" s="33" t="s">
        <v>382</v>
      </c>
    </row>
    <row r="28" spans="1:13" ht="15.5" x14ac:dyDescent="0.35">
      <c r="A28" s="35" t="s">
        <v>182</v>
      </c>
      <c r="B28" s="44">
        <f>IF(ISBLANK('Qualitative report'!A19),0,1)</f>
        <v>1</v>
      </c>
      <c r="C28" s="37" t="str">
        <f>IF(B28=1,"Yes","No")</f>
        <v>Yes</v>
      </c>
    </row>
    <row r="29" spans="1:13" ht="15.5" x14ac:dyDescent="0.3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N65"/>
  <sheetViews>
    <sheetView tabSelected="1" workbookViewId="0">
      <selection activeCell="B44" sqref="B44"/>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8" t="s">
        <v>395</v>
      </c>
      <c r="B4" s="28"/>
      <c r="C4" s="28"/>
      <c r="D4" s="28"/>
      <c r="E4" s="28"/>
      <c r="F4" s="28"/>
      <c r="G4" s="28"/>
      <c r="H4" s="28"/>
      <c r="I4" s="28"/>
      <c r="J4" s="28"/>
      <c r="K4" s="28"/>
    </row>
    <row r="5" spans="1:11" ht="15.5" x14ac:dyDescent="0.35">
      <c r="A5" s="49"/>
      <c r="B5" s="28"/>
      <c r="C5" s="28"/>
      <c r="D5" s="28"/>
      <c r="E5" s="28"/>
      <c r="F5" s="28"/>
      <c r="G5" s="28"/>
      <c r="H5" s="28"/>
      <c r="I5" s="28"/>
      <c r="J5" s="28"/>
      <c r="K5" s="28"/>
    </row>
    <row r="6" spans="1:11" ht="31" x14ac:dyDescent="0.35">
      <c r="A6" s="49" t="s">
        <v>396</v>
      </c>
      <c r="B6" s="28"/>
      <c r="C6" s="28"/>
      <c r="D6" s="28"/>
      <c r="E6" s="28"/>
      <c r="F6" s="28"/>
      <c r="G6" s="28"/>
      <c r="H6" s="28"/>
      <c r="I6" s="28"/>
      <c r="J6" s="28"/>
      <c r="K6" s="28"/>
    </row>
    <row r="7" spans="1:11" ht="31" x14ac:dyDescent="0.35">
      <c r="A7" s="47" t="s">
        <v>392</v>
      </c>
      <c r="B7" s="28"/>
      <c r="C7" s="28"/>
      <c r="D7" s="28"/>
      <c r="E7" s="28"/>
      <c r="F7" s="28"/>
      <c r="G7" s="28"/>
      <c r="H7" s="28"/>
      <c r="I7" s="28"/>
      <c r="J7" s="28"/>
      <c r="K7" s="28"/>
    </row>
    <row r="8" spans="1:11" ht="62" x14ac:dyDescent="0.35">
      <c r="A8" s="47" t="s">
        <v>397</v>
      </c>
      <c r="B8" s="28"/>
      <c r="C8" s="28"/>
      <c r="D8" s="28"/>
      <c r="E8" s="28"/>
      <c r="F8" s="28"/>
      <c r="G8" s="28"/>
      <c r="H8" s="28"/>
      <c r="I8" s="28"/>
      <c r="J8" s="28"/>
      <c r="K8" s="28"/>
    </row>
    <row r="9" spans="1:11" x14ac:dyDescent="0.35">
      <c r="A9" s="50"/>
      <c r="B9" s="28"/>
      <c r="C9" s="28"/>
      <c r="D9" s="28"/>
      <c r="E9" s="28"/>
      <c r="F9" s="28"/>
      <c r="G9" s="28"/>
      <c r="H9" s="28"/>
      <c r="I9" s="28"/>
      <c r="J9" s="28"/>
      <c r="K9" s="28"/>
    </row>
    <row r="10" spans="1:11" ht="76.5" customHeight="1" x14ac:dyDescent="0.35">
      <c r="A10" s="49" t="s">
        <v>398</v>
      </c>
      <c r="B10" s="28"/>
      <c r="C10" s="28"/>
      <c r="D10" s="28"/>
      <c r="E10" s="28"/>
      <c r="F10" s="28"/>
      <c r="G10" s="28"/>
      <c r="H10" s="28"/>
      <c r="I10" s="28"/>
      <c r="J10" s="28"/>
      <c r="K10" s="28"/>
    </row>
    <row r="11" spans="1:11" x14ac:dyDescent="0.35">
      <c r="A11" s="50"/>
      <c r="B11" s="28"/>
      <c r="C11" s="28"/>
      <c r="D11" s="28"/>
      <c r="E11" s="28"/>
      <c r="F11" s="28"/>
      <c r="G11" s="28"/>
      <c r="H11" s="28"/>
      <c r="I11" s="28"/>
      <c r="J11" s="28"/>
      <c r="K11" s="28"/>
    </row>
    <row r="12" spans="1:11" ht="63.75" customHeight="1" x14ac:dyDescent="0.35">
      <c r="A12" s="51"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29</v>
      </c>
    </row>
    <row r="19" spans="1:11" ht="15.5" x14ac:dyDescent="0.35">
      <c r="A19" s="7" t="s">
        <v>9</v>
      </c>
      <c r="B19" s="9">
        <f>IFERROR(INDEX('LA Allocations'!B2:B154,MATCH('Spend return'!B18,'LA Allocations'!A2:A154,0)),"")</f>
        <v>1162550</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186</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v>812550</v>
      </c>
      <c r="C42" s="46" t="str">
        <f>IF(AND(B42&gt;0,B35="No - we are not targeting this area"),"Warning: local authority has reported spend in area that they are not targeting.","")</f>
        <v/>
      </c>
    </row>
    <row r="43" spans="1:3" ht="15.5" x14ac:dyDescent="0.35">
      <c r="A43" s="7" t="s">
        <v>16</v>
      </c>
      <c r="B43" s="16">
        <v>0</v>
      </c>
      <c r="C43" s="46" t="str">
        <f>IF(AND(B43&gt;0,B36="No - we are not targeting this area"),"Warning: local authority has reported spend in area that they are not targeting.","")</f>
        <v/>
      </c>
    </row>
    <row r="44" spans="1:3" ht="15.5" x14ac:dyDescent="0.35">
      <c r="A44" s="7" t="s">
        <v>192</v>
      </c>
      <c r="B44" s="16">
        <v>350000</v>
      </c>
      <c r="C44" s="46" t="str">
        <f>IF(AND(B44&gt;0,B37="No - we are not targeting this area"),"Warning: local authority has reported spend in area that they are not targeting.","")</f>
        <v/>
      </c>
    </row>
    <row r="45" spans="1:3" ht="15.5" x14ac:dyDescent="0.35">
      <c r="A45" s="17" t="s">
        <v>15</v>
      </c>
      <c r="B45" s="9">
        <f>IFERROR(SUM(B42:B44),"")</f>
        <v>1162550</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formula1>B47+B48+B49+B50=B19</formula1>
    </dataValidation>
    <dataValidation type="custom" allowBlank="1" showInputMessage="1" showErrorMessage="1" errorTitle="Invalid Input" error="Please enter a valid email address" sqref="B25">
      <formula1>FIND("@",B25)&gt;0</formula1>
    </dataValidation>
    <dataValidation type="custom" operator="greaterThanOrEqual" allowBlank="1" showInputMessage="1" showErrorMessage="1" errorTitle="Invalid Input" error="Please enter text here" sqref="B24">
      <formula1>ISTEXT(B24)</formula1>
    </dataValidation>
    <dataValidation type="custom" allowBlank="1" showInputMessage="1" showErrorMessage="1" errorTitle="Invalid Input" error="Please ener a numeric value greater than or equal to 0" sqref="B43">
      <formula1>AND(ISNUMBER(B43),B43&gt;=0)</formula1>
    </dataValidation>
    <dataValidation type="custom" allowBlank="1" showInputMessage="1" showErrorMessage="1" errorTitle="Invalid Input" error="Please enter a numeric value greater than or equal to 0" sqref="B42 B44">
      <formula1>AND(ISNUMBER(B42),B42&gt;=0)</formula1>
    </dataValidation>
  </dataValidations>
  <hyperlinks>
    <hyperlink ref="A7"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14:formula1>
            <xm:f>'LA Allocations'!$A$2:$A$154</xm:f>
          </x14:formula1>
          <xm:sqref>B18</xm:sqref>
        </x14:dataValidation>
        <x14:dataValidation type="list" allowBlank="1" showInputMessage="1" showErrorMessage="1" errorTitle="Invalid Input" error="Please select an option from the drop-down list">
          <x14:formula1>
            <xm:f>'LA Allocations'!$A$167:$A$168</xm:f>
          </x14:formula1>
          <xm:sqref>B30</xm:sqref>
        </x14:dataValidation>
        <x14:dataValidation type="list" allowBlank="1" showInputMessage="1" showErrorMessage="1" errorTitle="Invalid Input" error="Please select an option from the drop-down list">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P26"/>
  <sheetViews>
    <sheetView workbookViewId="0">
      <selection activeCell="A26" sqref="A26"/>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8" t="s">
        <v>385</v>
      </c>
      <c r="B4" s="28"/>
      <c r="C4" s="28"/>
      <c r="D4" s="28"/>
      <c r="E4" s="28"/>
      <c r="F4" s="28"/>
      <c r="G4" s="28"/>
      <c r="H4" s="28"/>
      <c r="I4" s="28"/>
      <c r="J4" s="28"/>
      <c r="K4" s="28"/>
      <c r="L4" s="28"/>
      <c r="M4" s="28"/>
      <c r="N4" s="28"/>
      <c r="O4" s="28"/>
      <c r="P4" s="28"/>
    </row>
    <row r="5" spans="1:16" x14ac:dyDescent="0.35">
      <c r="A5" s="50"/>
      <c r="B5" s="28"/>
      <c r="C5" s="28"/>
      <c r="D5" s="28"/>
      <c r="E5" s="28"/>
      <c r="F5" s="28"/>
      <c r="G5" s="28"/>
      <c r="H5" s="28"/>
      <c r="I5" s="28"/>
      <c r="J5" s="28"/>
      <c r="K5" s="28"/>
      <c r="L5" s="28"/>
      <c r="M5" s="28"/>
      <c r="N5" s="28"/>
      <c r="O5" s="28"/>
      <c r="P5" s="28"/>
    </row>
    <row r="6" spans="1:16" ht="15.5" x14ac:dyDescent="0.35">
      <c r="A6" s="49" t="s">
        <v>377</v>
      </c>
      <c r="B6" s="28"/>
      <c r="C6" s="28"/>
      <c r="D6" s="28"/>
      <c r="E6" s="28"/>
      <c r="F6" s="28"/>
      <c r="G6" s="28"/>
      <c r="H6" s="28"/>
      <c r="I6" s="28"/>
      <c r="J6" s="28"/>
      <c r="K6" s="28"/>
      <c r="L6" s="28"/>
      <c r="M6" s="28"/>
      <c r="N6" s="28"/>
      <c r="O6" s="28"/>
      <c r="P6" s="28"/>
    </row>
    <row r="7" spans="1:16" x14ac:dyDescent="0.35">
      <c r="A7" s="50"/>
      <c r="B7" s="28"/>
      <c r="C7" s="28"/>
      <c r="D7" s="28"/>
      <c r="E7" s="28"/>
      <c r="F7" s="28"/>
      <c r="G7" s="28"/>
      <c r="H7" s="28"/>
      <c r="I7" s="28"/>
      <c r="J7" s="28"/>
      <c r="K7" s="28"/>
      <c r="L7" s="28"/>
      <c r="M7" s="28"/>
      <c r="N7" s="28"/>
      <c r="O7" s="28"/>
      <c r="P7" s="28"/>
    </row>
    <row r="8" spans="1:16" ht="31" x14ac:dyDescent="0.35">
      <c r="A8" s="49" t="s">
        <v>17</v>
      </c>
      <c r="B8" s="28"/>
      <c r="C8" s="28"/>
      <c r="D8" s="28"/>
      <c r="E8" s="28"/>
      <c r="F8" s="28"/>
      <c r="G8" s="28"/>
      <c r="H8" s="28"/>
      <c r="I8" s="28"/>
      <c r="J8" s="28"/>
      <c r="K8" s="28"/>
      <c r="L8" s="28"/>
      <c r="M8" s="28"/>
      <c r="N8" s="28"/>
      <c r="O8" s="28"/>
      <c r="P8" s="28"/>
    </row>
    <row r="9" spans="1:16" x14ac:dyDescent="0.35">
      <c r="A9" s="50"/>
      <c r="B9" s="28"/>
      <c r="C9" s="28"/>
      <c r="D9" s="28"/>
      <c r="E9" s="28"/>
      <c r="F9" s="28"/>
      <c r="G9" s="28"/>
      <c r="H9" s="28"/>
      <c r="I9" s="28"/>
      <c r="J9" s="28"/>
      <c r="K9" s="28"/>
      <c r="L9" s="28"/>
      <c r="M9" s="28"/>
      <c r="N9" s="28"/>
      <c r="O9" s="28"/>
      <c r="P9" s="28"/>
    </row>
    <row r="10" spans="1:16" ht="31" x14ac:dyDescent="0.35">
      <c r="A10" s="49"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402</v>
      </c>
    </row>
    <row r="22" spans="1:16" ht="15.5" x14ac:dyDescent="0.35">
      <c r="A22" s="4" t="s">
        <v>188</v>
      </c>
    </row>
    <row r="23" spans="1:16" ht="360" customHeight="1" x14ac:dyDescent="0.35">
      <c r="A23" s="21" t="s">
        <v>403</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formula1>2500</formula1>
    </dataValidation>
  </dataValidations>
  <hyperlinks>
    <hyperlink ref="A13"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Blackburn with Darwen</v>
      </c>
      <c r="C5" t="str">
        <f>IF(ISBLANK('Spend return'!B18),"BLANK",INDEX('LA Allocations'!$C$2:$C$154,MATCH('Spend return'!B18,'LA Allocations'!$A$2:$A$154,0)))</f>
        <v>E06000008</v>
      </c>
      <c r="D5">
        <f>IF(ISBLANK('Spend return'!B19),"BLANK",'Spend return'!B19)</f>
        <v>1162550</v>
      </c>
      <c r="E5" t="str">
        <f>IF(ISBLANK('Spend return'!B24),"BLANK",'Spend return'!B24)</f>
        <v>Zoe Evans, Head of Strategic Commissioning, Finance &amp; Performance</v>
      </c>
      <c r="F5" t="str">
        <f>IF(ISBLANK('Spend return'!B25),"BLANK",'Spend return'!B25)</f>
        <v>zoe.evans@blackburn.gov.uk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Yes - we are targeting this area</v>
      </c>
      <c r="K5">
        <f>IF(ISBLANK('Spend return'!B42),"BLANK",'Spend return'!B42)</f>
        <v>812550</v>
      </c>
      <c r="L5">
        <f>IF(ISBLANK('Spend return'!B43),"BLANK",'Spend return'!B43)</f>
        <v>0</v>
      </c>
      <c r="M5">
        <f>IF(ISBLANK('Spend return'!B44),"BLANK",'Spend return'!B44)</f>
        <v>350000</v>
      </c>
      <c r="N5">
        <f>IF(ISBLANK('Spend return'!B45),"BLANK",'Spend return'!B45)</f>
        <v>1162550</v>
      </c>
      <c r="O5" t="str">
        <f>IF(ISBLANK('Qualitative report'!A19),"BLANK",'Qualitative report'!A19)</f>
        <v xml:space="preserve">The current sustainability and capacity within the care market has not changed significantly from the MSP already submitted. However, we have recently facilitated the closure or cessation of our commission with a small number of our residential and nursing care settings. The LA has been working with the market to improve quality, implementing a new Quality Assurance Framework which has supported 4 homes to move from RI to Good (moving 211 beds into the Good rating) in the early part of the year, however our proportion of homes rated good remains low at 58% compared to our nearest neighbours, 
BwD is a deprived borough with low self funder numbers, however the borough continues to attract developers of new care homes into the care market. This has both a positive and challenging impact on the market. New developments provide choice for our residents however the borough already has sufficient capacity in the residential market. As such commissioners continue to work with developers and housing and care providers to ensure developments meet the needs of our residents and are focused on areas we need to develop including more specialist care for nursing, EMI/EMD. A number of our homes also facilitate Discharge to Assess pathways. We continue to work closely with homes to facilitate D2A to support hospital flow.
As outlined in our original MSP BwD has always being an outlier in terms fee payments when benchmarked against other regional authorities, and is considered one of the lowest LA fee payers in the region. The LA has taken steps over recent years to significantly increase rates to support NLW, energy and food increases and more recently RLW. Although fees have increased significantly towards the FCoC our providers continue to advise that our rates fall short of the rate required to be sustainable.   This, together with the slow improvement in quality standards across homes indicates that the market is still struggling to improve and meet the financial challenges they face. As such the focus of MSIF funding is predominantly to support increased fees and will be allocated as a total payment to providers using the FCoC distribution methodology. The additional funding will support providers over the winter months and up to March 2024, whilst our 24/25 rates are approved via Finance Council and implemented from 1st April 2024.  
The LA  will target the majority of MSIF funds towards the residential and nursing sector given the LA were able to match the FCoC fee rates for Domiciliary care providers and support RLW for this part of the sector.The LA will be utilising £350,000 to increase capacity within our Social Work and Financial Assessment teams. Recruitment and retention within the care sector is a challenge recognised nationally and BwD is no exception. Social work vacancies and turnover have remained high over the course of the year. BwD is establishing a number of posts as permanent at risk to increase capacity across our Primary Care Neighbourhood teams, facilitating more timely assessment activity to reduce waiting times.
</v>
      </c>
      <c r="P5" t="str">
        <f>IF(ISBLANK('Qualitative report'!A23),"BLANK",'Qualitative report'!A23)</f>
        <v xml:space="preserve">Plans focus on ensuring that we are as prepared as possible to meet the likely challenges of winter. Our winter plans take account of the increased Discharge grant together with the additional MSIF and are focused on building capacity into some of the critical short term intervention services such as crisis/domiciliary support as well as Home First and Re-ablement and will focus on utilising both funds to facilitate additional capacity across the system. 
The utilisation of discharge funds align with our additional investment of MSIF in our workforce and the care sector to respond to the pressures winter and strengthen the sector and ability to meet increased demand. The plans include:
• Ensuring our workforce is as flexible and responsive as possible 
• Increasing capacity of intermediate tier facilities.
• Increasing social care staffing at key access points across the Council.
• Strengthening pathways across the Integrated Neighbourhood Teams to step services up and down in order to deliver the right levels of care and support. 
• Bolster the care market – Over the winter period we intend to block commission beds across our care home bed base both residential and nursing, block commissions of additional domiciliary care hours from existing framework providers, Commissioning of additional crisis domiciliary care, providing the market with incentives to accept packages of care and to respond in a timely way. 
• Block purchase additional accommodation/homeless pods for cohort of vulnerable adults who otherwise could not be discharged or diverted from hospital
Utilising both the discharge fund and MSIF in the way described provides additional funds into the system, both within the LA and the independent sector, and is expected to ensure we have sufficient capacity over the critical winter months.
</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992771-BD05-4340-8B49-904369B8A8C5}">
  <ds:schemaRefs>
    <ds:schemaRef ds:uri="http://purl.org/dc/terms/"/>
    <ds:schemaRef ds:uri="http://purl.org/dc/elements/1.1/"/>
    <ds:schemaRef ds:uri="34f15714-548d-495f-a9b0-f58ce09e51d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7733dd27-db60-40e2-8fa1-8ddcdc226c7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2023-09-28T16:52:15Z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