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919B8464-BA9D-4849-89AF-23C9B1673EC3}" xr6:coauthVersionLast="47" xr6:coauthVersionMax="47" xr10:uidLastSave="{00000000-0000-0000-0000-000000000000}"/>
  <bookViews>
    <workbookView xWindow="19090" yWindow="-110" windowWidth="19420" windowHeight="11020" activeTab="2"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<sst xmlns="http://schemas.openxmlformats.org/spreadsheetml/2006/main" count="428" uniqueCount="404">
  <si>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</si>
  <si>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</si>
  <si>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</si>
  <si>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</si>
  <si>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</si>
  <si>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</si>
  <si>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</si>
  <si>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</si>
  <si>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</si>
  <si>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</si>
  <si>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</si>
  <si>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</si>
  <si>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</si>
  <si>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</si>
  <si>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</si>
  <si>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</si>
  <si>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</si>
  <si>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</si>
  <si>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</si>
  <si>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</si>
  <si>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</si>
  <si>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</si>
  <si>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</si>
  <si>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</si>
  <si>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</si>
  <si>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</si>
  <si>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</si>
  <si>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</si>
  <si>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</si>
  <si>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</si>
  <si>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</si>
  <si>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</si>
  <si>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</si>
  <si>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</si>
  <si>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</si>
  <si>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</si>
  <si>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</si>
  <si>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</si>
  <si>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</si>
  <si>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</si>
  <si>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</si>
  <si>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</si>
  <si>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</si>
  <si>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</si>
  <si>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</si>
  <si>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</si>
  <si>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</si>
  <si>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</si>
  <si>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</si>
  <si>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</si>
  <si>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</si>
  <si>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</si>
  <si>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</si>
  <si>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</si>
  <si>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</si>
  <si>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</si>
  <si>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</si>
  <si>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</si>
  <si>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</si>
  <si>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</si>
  <si>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</si>
  <si>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</si>
  <si>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</si>
  <si>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</si>
  <si>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</si>
  <si>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</si>
  <si>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</si>
  <si>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</si>
  <si>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</si>
  <si>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</si>
  <si>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</si>
  <si>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</si>
  <si>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</si>
  <si>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</si>
  <si>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</si>
  <si>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</si>
  <si>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</si>
  <si>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</si>
  <si>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</si>
  <si>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</si>
  <si>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</si>
  <si>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</si>
  <si>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</si>
  <si>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</si>
  <si>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</si>
  <si>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</si>
  <si>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</si>
  <si>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</si>
  <si>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</si>
  <si>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</si>
  <si>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</si>
  <si>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</si>
  <si>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</si>
  <si>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</si>
  <si>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</si>
  <si>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</si>
  <si>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</si>
  <si>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</si>
  <si>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</si>
  <si>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</si>
  <si>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</si>
  <si>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</si>
  <si>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</si>
  <si>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</si>
  <si>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</si>
  <si>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</si>
  <si>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</si>
  <si>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</si>
  <si>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</si>
  <si>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</si>
  <si>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</si>
  <si>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</si>
  <si>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</si>
  <si>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</si>
  <si>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</si>
  <si>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</si>
  <si>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</si>
  <si>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</si>
  <si>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</si>
  <si>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</si>
  <si>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</si>
  <si>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</si>
  <si>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</si>
  <si>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</si>
  <si>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</si>
  <si>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</si>
  <si>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</si>
  <si>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</si>
  <si>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</si>
  <si>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</si>
  <si>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</si>
  <si>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</si>
  <si>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</si>
  <si>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</si>
  <si>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</si>
  <si>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</si>
  <si>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</si>
  <si>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</si>
  <si>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</si>
  <si>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</si>
  <si>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</si>
  <si>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</si>
  <si>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</si>
  <si>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</si>
  <si>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</si>
  <si>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</si>
  <si>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</si>
  <si>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</si>
  <si>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</si>
  <si>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</si>
  <si>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</si>
  <si>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</si>
  <si>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</si>
  <si>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</si>
  <si>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</si>
  <si>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</si>
  <si>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</si>
  <si>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</si>
  <si>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</si>
  <si>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</si>
  <si>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</si>
  <si>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</si>
  <si>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</si>
  <si>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</si>
  <si>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</si>
  <si>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</si>
  <si>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</si>
  <si>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</si>
  <si>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</si>
  <si>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</si>
  <si>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</si>
  <si>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</si>
  <si>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</si>
  <si>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</si>
  <si>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</si>
  <si>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</si>
  <si>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</si>
  <si>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</si>
  <si>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</si>
  <si>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</si>
  <si>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</si>
  <si>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</si>
  <si>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</si>
  <si>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</si>
  <si>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</si>
  <si>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</si>
  <si>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</si>
  <si>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</si>
  <si>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</si>
  <si>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</si>
  <si>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</si>
  <si>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</si>
  <si>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</si>
  <si>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</si>
  <si>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</si>
  <si>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</si>
  <si>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</si>
  <si>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</si>
  <si>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</si>
  <si>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</si>
  <si>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</si>
  <si>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</si>
  <si>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</si>
  <si>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</si>
  <si>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</si>
  <si>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</si>
  <si>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</si>
  <si>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</si>
  <si>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</si>
  <si>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</si>
  <si>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</si>
  <si>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</si>
  <si>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</si>
  <si>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</si>
  <si>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</si>
  <si>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</si>
  <si>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</si>
  <si>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</si>
  <si>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</si>
  <si>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</si>
  <si>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</si>
  <si>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</si>
  <si>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</si>
  <si>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</si>
  <si>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</si>
  <si>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</si>
  <si>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</si>
  <si>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</si>
  <si>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</si>
  <si>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</si>
  <si>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</si>
  <si>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</si>
  <si>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</si>
  <si>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</si>
  <si>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</si>
  <si>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</si>
  <si>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</si>
  <si>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</si>
  <si>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</si>
  <si>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</si>
  <si>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</si>
  <si>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</si>
  <si>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</si>
  <si>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</si>
  <si>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</si>
  <si>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</si>
  <si>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</si>
  <si>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</si>
  <si>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</si>
  <si>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</si>
  <si>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</si>
  <si>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</si>
  <si>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</si>
  <si>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</si>
  <si>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</si>
  <si>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</si>
  <si>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</si>
  <si>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</si>
  <si>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</si>
  <si>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</si>
  <si>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</si>
  <si>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</si>
  <si>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</si>
  <si>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</si>
  <si>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</si>
  <si>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</si>
  <si>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</si>
  <si>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</si>
  <si>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</si>
  <si>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</si>
  <si>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</si>
  <si>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</si>
  <si>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</si>
  <si>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</si>
  <si>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</si>
  <si>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</si>
  <si>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</si>
  <si>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</si>
  <si>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</si>
  <si>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</si>
  <si>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</si>
  <si>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</si>
  <si>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</si>
  <si>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</si>
  <si>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</si>
  <si>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</si>
  <si>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</si>
  <si>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</si>
  <si>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</si>
  <si>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</si>
  <si>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</si>
  <si>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</si>
  <si>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</si>
  <si>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</si>
  <si>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</si>
  <si>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</si>
  <si>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</si>
  <si>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</si>
  <si>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</si>
  <si>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</si>
  <si>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</si>
  <si>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</si>
  <si>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</si>
  <si>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</si>
  <si>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</si>
  <si>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</si>
  <si>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</si>
  <si>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</si>
  <si>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</si>
  <si>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</si>
  <si>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</si>
  <si>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</si>
  <si>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</si>
  <si>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</si>
  <si>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</si>
  <si>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</si>
  <si>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</si>
  <si>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</si>
  <si>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</si>
  <si>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</si>
  <si>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</si>
  <si>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</si>
  <si>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</si>
  <si>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</si>
  <si>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</si>
  <si>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</si>
  <si>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</si>
  <si>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</si>
  <si>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</si>
  <si>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</si>
  <si>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</si>
  <si>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</si>
  <si>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</si>
  <si>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</si>
  <si>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</si>
  <si>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</si>
  <si>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</si>
  <si>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</si>
  <si>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</si>
  <si>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</si>
  <si>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</si>
  <si>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</si>
  <si>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</si>
  <si>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</si>
  <si>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</si>
  <si>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</si>
  <si>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</si>
  <si>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</si>
  <si>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</si>
  <si>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</si>
  <si>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</si>
  <si>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</si>
  <si>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</si>
  <si>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</si>
  <si>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</si>
  <si>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</si>
  <si>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</si>
  <si>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</si>
  <si>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</si>
  <si>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</si>
  <si>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</si>
  <si>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</si>
  <si>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</si>
  <si>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</si>
  <si>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</si>
  <si>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</si>
  <si>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</si>
  <si>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</si>
  <si>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</si>
  <si>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</si>
  <si>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</si>
  <si>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</si>
  <si>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</si>
  <si>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</si>
  <si>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</si>
  <si>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</si>
  <si>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</si>
  <si>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</si>
  <si>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</si>
  <si>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</si>
  <si>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</si>
  <si>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</si>
  <si>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</si>
  <si>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</si>
  <si>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</si>
  <si>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</si>
  <si>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</si>
  <si>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</si>
  <si>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</si>
  <si>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</si>
  <si>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</si>
  <si>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</si>
  <si>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</si>
  <si>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</si>
  <si>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</si>
  <si>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</si>
  <si>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</si>
  <si>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</si>
  <si>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</si>
  <si>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</si>
  <si>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 xml:space="preserve">The Councils capacity plan and ICB winter plan align as they are around improving flow through timely assessments and care at home.
The ICB winter plan is focusing on preparing health and care services for increased demand durin the winter meonths.  This includes ensuring there is enough capacity for high levels of complexity, mental health, hospital discharge and flow through community hospitals.  Initatives to address gaps in these areas are included in our plans. </t>
  </si>
  <si>
    <t>Jessica Chapman</t>
  </si>
  <si>
    <t>Jessica.chapman@wiltshire.gov.uk; Sarah.rose@wiltshire.gov.uk</t>
  </si>
  <si>
    <t>The additional funding will be used towards uplifts to support gaps in provision for people with complex care needs to prevent admissions and to facilitate hospital discharge.
We have conducted a population based and local needs assessment to inform our dementia strategy and we have identified gaps in complex care provision in central and northern areas of Wiltshire. 
Inorder to improve waiting times in social care we are investing in recruitment and retention for social workers and occupational therapists.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</si>
</sst>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opLeftCell="A15" zoomScaleNormal="100" workbookViewId="0">
      <selection activeCell="C8" sqref="C8"/>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topLeftCell="A26" zoomScale="85" zoomScaleNormal="85" workbookViewId="0">
      <selection activeCell="B44" sqref="B44"/>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168</v>
      </c>
    </row>
    <row r="19" spans="1:11" ht="15.75" x14ac:dyDescent="0.25">
      <c r="A19" s="7" t="s">
        <v>9</v>
      </c>
      <c r="B19" s="9">
        <f>IFERROR(INDEX('LA Allocations'!B2:B154,MATCH('Spend return'!B18,'LA Allocations'!A2:A154,0)),"")</f>
        <v>2772576</v>
      </c>
    </row>
    <row r="22" spans="1:11" ht="15.75" x14ac:dyDescent="0.25">
      <c r="A22" s="4" t="s">
        <v>10</v>
      </c>
    </row>
    <row r="23" spans="1:11" ht="15.75" x14ac:dyDescent="0.25">
      <c r="A23" s="6" t="s">
        <v>7</v>
      </c>
      <c r="B23" s="6" t="s">
        <v>383</v>
      </c>
    </row>
    <row r="24" spans="1:11" ht="15.75" x14ac:dyDescent="0.25">
      <c r="A24" s="7" t="s">
        <v>11</v>
      </c>
      <c r="B24" s="10" t="s">
        <v>401</v>
      </c>
    </row>
    <row r="25" spans="1:11" ht="15.75" x14ac:dyDescent="0.25">
      <c r="A25" s="7" t="s">
        <v>12</v>
      </c>
      <c r="B25" s="11" t="s">
        <v>402</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185</v>
      </c>
    </row>
    <row r="37" spans="1:3" ht="15.75" x14ac:dyDescent="0.25">
      <c r="A37" s="14" t="s">
        <v>190</v>
      </c>
      <c r="B37" s="15" t="s">
        <v>185</v>
      </c>
    </row>
    <row r="40" spans="1:3" ht="15.75" x14ac:dyDescent="0.25">
      <c r="A40" s="4" t="s">
        <v>391</v>
      </c>
    </row>
    <row r="41" spans="1:3" ht="15.75" x14ac:dyDescent="0.25">
      <c r="A41" s="6" t="s">
        <v>7</v>
      </c>
      <c r="B41" s="6" t="s">
        <v>8</v>
      </c>
    </row>
    <row r="42" spans="1:3" ht="15.75" x14ac:dyDescent="0.25">
      <c r="A42" s="7" t="s">
        <v>191</v>
      </c>
      <c r="B42" s="16">
        <v>2530076</v>
      </c>
      <c r="C42" s="40" t="str">
        <f>IF(AND(B42&gt;0,B35="No - we are not targeting this area"),"Warning: local authority has reported spend in area that they are not targeting.","")</f>
        <v/>
      </c>
    </row>
    <row r="43" spans="1:3" ht="15.75" x14ac:dyDescent="0.25">
      <c r="A43" s="7" t="s">
        <v>16</v>
      </c>
      <c r="B43" s="16">
        <v>192500</v>
      </c>
      <c r="C43" s="40" t="str">
        <f>IF(AND(B43&gt;0,B36="No - we are not targeting this area"),"Warning: local authority has reported spend in area that they are not targeting.","")</f>
        <v/>
      </c>
    </row>
    <row r="44" spans="1:3" ht="15.75" x14ac:dyDescent="0.25">
      <c r="A44" s="7" t="s">
        <v>192</v>
      </c>
      <c r="B44" s="16">
        <v>50000</v>
      </c>
      <c r="C44" s="40" t="str">
        <f>IF(AND(B44&gt;0,B37="No - we are not targeting this area"),"Warning: local authority has reported spend in area that they are not targeting.","")</f>
        <v/>
      </c>
    </row>
    <row r="45" spans="1:3" ht="15.75" x14ac:dyDescent="0.25">
      <c r="A45" s="17" t="s">
        <v>15</v>
      </c>
      <c r="B45" s="9">
        <f>IFERROR(SUM(B42:B44),"")</f>
        <v>2772576</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abSelected="1" topLeftCell="A32" zoomScale="70" zoomScaleNormal="70" workbookViewId="0">
      <selection activeCell="A19" sqref="A19"/>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403</v>
      </c>
    </row>
    <row r="22" spans="1:16" ht="15.75" x14ac:dyDescent="0.25">
      <c r="A22" s="4" t="s">
        <v>188</v>
      </c>
    </row>
    <row r="23" spans="1:16" ht="360" customHeight="1" x14ac:dyDescent="0.25">
      <c r="A23" s="21" t="s">
        <v>400</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Wiltshire</v>
      </c>
      <c r="C5" t="str">
        <f>IF(ISBLANK('Spend return'!B18),"BLANK",INDEX('LA Allocations'!$C$2:$C$154,MATCH('Spend return'!B18,'LA Allocations'!$A$2:$A$154,0)))</f>
        <v>E06000054</v>
      </c>
      <c r="D5">
        <f>IF(ISBLANK('Spend return'!B19),"BLANK",'Spend return'!B19)</f>
        <v>2772576</v>
      </c>
      <c r="E5" t="str">
        <f>IF(ISBLANK('Spend return'!B24),"BLANK",'Spend return'!B24)</f>
        <v>Jessica Chapman</v>
      </c>
      <c r="F5" t="str">
        <f>IF(ISBLANK('Spend return'!B25),"BLANK",'Spend return'!B25)</f>
        <v>Jessica.chapman@wiltshire.gov.uk; Sarah.rose@wiltshire.gov.uk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2530076</v>
      </c>
      <c r="L5">
        <f>IF(ISBLANK('Spend return'!B43),"BLANK",'Spend return'!B43)</f>
        <v>192500</v>
      </c>
      <c r="M5">
        <f>IF(ISBLANK('Spend return'!B44),"BLANK",'Spend return'!B44)</f>
        <v>50000</v>
      </c>
      <c r="N5">
        <f>IF(ISBLANK('Spend return'!B45),"BLANK",'Spend return'!B45)</f>
        <v>2772576</v>
      </c>
      <c r="O5" t="str">
        <f>IF(ISBLANK('Qualitative report'!A19),"BLANK",'Qualitative report'!A19)</f>
        <v>The additional funding will be used towards uplifts to support gaps in provision for people with complex care needs to prevent admissions and to facilitate hospital discharge.
We have conducted a population based and local needs assessment to inform our dementia strategy and we have identified gaps in complex care provision in central and northern areas of Wiltshire. 
Inorder to improve waiting times in social care we are investing in recruitment and retention for social workers and occupational therapists.</v>
      </c>
      <c r="P5" t="str">
        <f>IF(ISBLANK('Qualitative report'!A23),"BLANK",'Qualitative report'!A23)</f>
        <v xml:space="preserve">The Councils capacity plan and ICB winter plan align as they are around improving flow through timely assessments and care at home.
The ICB winter plan is focusing on preparing health and care services for increased demand durin the winter meonths.  This includes ensuring there is enough capacity for high levels of complexity, mental health, hospital discharge and flow through community hospitals.  Initatives to address gaps in these areas are included in our plans. </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2023-11-13T13:54:15Z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