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A4E01B2F-F7D1-4B03-B265-A127CA45F323}" xr6:coauthVersionLast="47" xr6:coauthVersionMax="47" xr10:uidLastSave="{00000000-0000-0000-0000-000000000000}"/>
  <bookViews>
    <workbookView xWindow="-110" yWindow="-110" windowWidth="19420" windowHeight="10420" activeTab="1" xr2:uid="{407CADB0-E0EF-4F67-978F-789357950ED5}"/>
  </bookViews>
  <sheets>
    <sheet name="Guidance" sheetId="6" r:id="rId1"/>
    <sheet name="Spend return" sheetId="2" r:id="rId2"/>
    <sheet name="Qualitative report" sheetId="3" r:id="rId3"/>
    <sheet name="LA Allocations" sheetId="4" state="hidden" r:id="rId4"/>
    <sheet name="Output" sheetId="5" state="hidden"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6" l="1"/>
  <c r="C29" i="6" s="1"/>
  <c r="B28" i="6"/>
  <c r="C28" i="6" s="1"/>
  <c r="B25" i="6"/>
  <c r="C25" i="6" s="1"/>
  <c r="B24" i="6"/>
  <c r="C24" i="6" s="1"/>
  <c r="B23" i="6"/>
  <c r="C23" i="6" s="1"/>
  <c r="B22" i="6"/>
  <c r="C22" i="6" s="1"/>
  <c r="B21" i="6"/>
  <c r="C21" i="6" s="1"/>
  <c r="B19" i="2"/>
  <c r="P5" i="5"/>
  <c r="O5" i="5"/>
  <c r="M5" i="5"/>
  <c r="L5" i="5"/>
  <c r="K5" i="5"/>
  <c r="J5" i="5"/>
  <c r="I5" i="5"/>
  <c r="H5" i="5"/>
  <c r="G5" i="5"/>
  <c r="F5" i="5"/>
  <c r="E5" i="5"/>
  <c r="B5" i="5"/>
  <c r="C5" i="5"/>
  <c r="R5" i="5"/>
  <c r="C3" i="5"/>
  <c r="D3" i="5"/>
  <c r="E3" i="5"/>
  <c r="F3" i="5"/>
  <c r="G3" i="5"/>
  <c r="H3" i="5"/>
  <c r="I3" i="5"/>
  <c r="J3" i="5"/>
  <c r="K3" i="5"/>
  <c r="L3" i="5"/>
  <c r="M3" i="5"/>
  <c r="N3" i="5"/>
  <c r="O3" i="5"/>
  <c r="P3" i="5"/>
  <c r="Q3" i="5"/>
  <c r="R3" i="5"/>
  <c r="B3" i="5"/>
  <c r="B45" i="2"/>
  <c r="N5" i="5" s="1"/>
  <c r="C44" i="2"/>
  <c r="C43" i="2"/>
  <c r="C42" i="2"/>
  <c r="B26" i="6" l="1"/>
  <c r="C26" i="6" s="1"/>
  <c r="D5" i="5"/>
</calcChain>
</file>

<file path=xl/sharedStrings.xml><?xml version="1.0" encoding="utf-8"?>
<sst xmlns="http://schemas.openxmlformats.org/spreadsheetml/2006/main" count="426" uniqueCount="402">
  <si>
    <t>Market Sustainability and Improvement Fund (MSIF) Workforce Fund: information to be reported by each local authority</t>
  </si>
  <si>
    <t>Version 1.0</t>
  </si>
  <si>
    <t xml:space="preserve">The Market Sustainability and Improvement Fund (MSIF) Workforce Fund was announced by the Department of Health and Social Care (DHSC) in July 2023. The primary purpose of the fund is to build on the existing Market Sustainability and Improvement Fund to support local authorities to make tangible improvements to adult social care (ASC) services in their area, with a particular focus on workforce pay. Further details can be found in the policy statement and grant determination: </t>
  </si>
  <si>
    <t>https://www.gov.uk/government/publications/market-sustainability-and-improvement-fund-workforce-fund</t>
  </si>
  <si>
    <t>As set out in the policy statement, DHSC is asking local authorities to provide information by 28 September 2023, setting out how they plan to use this funding and how it aligns with NHS winter plans that are to be completed by integrated care boards (ICBs).</t>
  </si>
  <si>
    <r>
      <t xml:space="preserve">Local authorities are therefore asked to complete this Excel reporting template with the relevant information and return it to DHSC by </t>
    </r>
    <r>
      <rPr>
        <b/>
        <sz val="12"/>
        <color theme="1"/>
        <rFont val="Arial"/>
        <family val="2"/>
      </rPr>
      <t>11:59pm on the 28 September 2023</t>
    </r>
    <r>
      <rPr>
        <sz val="12"/>
        <color theme="1"/>
        <rFont val="Arial"/>
        <family val="2"/>
      </rPr>
      <t>. The reporting template should be submitted to the department by emailing</t>
    </r>
    <r>
      <rPr>
        <b/>
        <sz val="12"/>
        <color theme="1"/>
        <rFont val="Arial"/>
        <family val="2"/>
      </rPr>
      <t xml:space="preserve"> msifcorrespondence@dhsc.gov.uk</t>
    </r>
    <r>
      <rPr>
        <sz val="12"/>
        <color theme="1"/>
        <rFont val="Arial"/>
        <family val="2"/>
      </rPr>
      <t xml:space="preserve"> and attaching a copy.</t>
    </r>
  </si>
  <si>
    <t>The template consists of 2 sections: 
- a quantitative spend return asking local authorities to report how they plan to spend their allocation of the MSIF Workforce Fund
- a qualitative report asking local authorities to explain how they will use this additional funding, how it will affect their existing capacity plans and how these will align with NHS winter plans</t>
  </si>
  <si>
    <t>Data validation</t>
  </si>
  <si>
    <t xml:space="preserve">To support with the submission process, this template makes use of data validation to check that returns have provided the information asked for. The boxes below set out each piece of information required by the template, they will turn green if the information is provided and remain red if it is not. For a local authority to submit a completed return, they should first provide all the necessary information to turn each box below green. </t>
  </si>
  <si>
    <t>Information</t>
  </si>
  <si>
    <t>Has the information been provided?</t>
  </si>
  <si>
    <t>Spend return</t>
  </si>
  <si>
    <t>Has a local authority been selected?</t>
  </si>
  <si>
    <t>Has a name and email address been provided?</t>
  </si>
  <si>
    <t>Has confirmation that the MSIF Workforce Fund will be allocated in full to adult social care been provided?</t>
  </si>
  <si>
    <t>Has confirmation of the target area(s) the local authority has decided to focus on been provided?</t>
  </si>
  <si>
    <t>Has confirmation of the planned spend on each target area as part of the MSIF Workforce Fund been provided?</t>
  </si>
  <si>
    <t>Does the total planned spend match the total funding allocation?</t>
  </si>
  <si>
    <t>Qualitative report</t>
  </si>
  <si>
    <t>Has the local authority provided a description of how they plan to use the additional funding?</t>
  </si>
  <si>
    <t>Has the local authority set out how their capacity plans and use of the funding align to NHS winter plans?</t>
  </si>
  <si>
    <t>Guidance</t>
  </si>
  <si>
    <t>The Market Sustainability and Improvement Fund Workforce Fund is provided on the condition that the recipient local authority allocates its full funding allocation on adult social care, as part of a large increase in planned adult social care spending. As set out in the grant determination, local authorities are required to provide a final report setting out their expenditure and activity from the MSIF Workforce Fund as part of the final MSIF return on 22 May 2024. The template for this will be published in due course.</t>
  </si>
  <si>
    <t xml:space="preserve">In June 2023, the Department for Levelling Up, Housing and Communities published local authorities' budgeted adult social care expenditure for 2023 to 2024: </t>
  </si>
  <si>
    <t>https://www.gov.uk/government/statistics/local-authority-revenue-expenditure-and-financing-2023-24-budget-england/local-authority-revenue-expenditure-and-financing-2023-24-budget-england</t>
  </si>
  <si>
    <t>The Department of Health and Social Care will look at the increase in expenditure revenue when revenue outturn (RO) data for 2023 to 2024 is published, and make a comparison to the budgeted expenditure, to check that local authorities have used MSIF Workforce Fund as additional funding. Subsequent to that publication, we will be in touch with local authorities where we believe this expectation has not been met.</t>
  </si>
  <si>
    <t xml:space="preserve">Please complete the tables below to confirm that the local authority plans to spend the money in accordance with the grant conditions and which target area(s) the local authority has selected. Local authorities are reminded that the planned expenditure reported here is in addition to existing funding already provided through the original Market Sustainability and Improvement Fund for 2023 to 2024 and that this will be taken into account when evaluating improvement in the May 2024 report. </t>
  </si>
  <si>
    <r>
      <t xml:space="preserve">In the spend return table, please note that </t>
    </r>
    <r>
      <rPr>
        <b/>
        <sz val="12"/>
        <color theme="1"/>
        <rFont val="Arial"/>
        <family val="2"/>
      </rPr>
      <t xml:space="preserve">all cells </t>
    </r>
    <r>
      <rPr>
        <sz val="12"/>
        <color theme="1"/>
        <rFont val="Arial"/>
        <family val="2"/>
      </rPr>
      <t xml:space="preserve">must be completed to fulfil the data validation conditions (entering £0 is acceptable but total spend across all categories must equal the local authority's grant allocation). Local authorities must enter information in the yellow cells, grey cells will be automatically populated given the information provided by the local authority. </t>
    </r>
  </si>
  <si>
    <t>(1) Please click the orange box below and select your local authority. The funding allocation for the local authority chosen will then auto-populate.</t>
  </si>
  <si>
    <t>Description</t>
  </si>
  <si>
    <t>Data item</t>
  </si>
  <si>
    <t>Local authority name</t>
  </si>
  <si>
    <t>Total MSIF Workforce Fund allocation</t>
  </si>
  <si>
    <t>(2) Please enter the details of the person completing this form.</t>
  </si>
  <si>
    <t>Name</t>
  </si>
  <si>
    <t>Email address</t>
  </si>
  <si>
    <t>(3) Please confirm that the MSIF Workforce Fund funding will be allocated in full to adult social care.</t>
  </si>
  <si>
    <t>Data Item</t>
  </si>
  <si>
    <t>Please select response</t>
  </si>
  <si>
    <t>(4) Please confirm which of the target areas the local authority has decided to focus their MSIF Workforce Fund activity on (note that more than one target area can be chosen).</t>
  </si>
  <si>
    <t>Increasing fee rates paid to ASC providers</t>
  </si>
  <si>
    <t>Increasing workforce capacity and retention</t>
  </si>
  <si>
    <t>Reducing ASC waiting times</t>
  </si>
  <si>
    <t>(5) Please confirm your planned spend on each of the target areas as part of the Market Sustainability and Improvement Fund (MSIF) Workforce Fund.</t>
  </si>
  <si>
    <t>Total MSIF Worforce Fund spending on increasing fee rates paid to ASC providers</t>
  </si>
  <si>
    <t>Total MSIF Workforce Fund spending on increasing workforce capacity and retention</t>
  </si>
  <si>
    <t>Total MSIF Workforce Fund spending on reducing ASC waiting times</t>
  </si>
  <si>
    <t>Total planned spend</t>
  </si>
  <si>
    <t>iwFke6</t>
  </si>
  <si>
    <t>Instructions/Guidance</t>
  </si>
  <si>
    <t xml:space="preserve">As set out in the policy statement, DHSC is asking local authorities to provide information by 28 September 2023, setting out how they plan to use this funding and how it aligns with with NHS Winter Plans that are to be completed by ICBs. </t>
  </si>
  <si>
    <t xml:space="preserve">Please use the yellow boxes below to provide summary responses (maximum 500 words) to the following questions: </t>
  </si>
  <si>
    <t>Please describe how you are using this additional funding, including how it will affect your existing capacity plans. (500 words maximum)</t>
  </si>
  <si>
    <t xml:space="preserve">How do your capacity plans and planned use of the fund outlined in question 1 align with NHS winter plans? (500 words maximum) </t>
  </si>
  <si>
    <t xml:space="preserve">Further details on the NHS winter plans can be found at the following link: </t>
  </si>
  <si>
    <t>https://www.england.nhs.uk/long-read/delivering-operational-resilience-across-the-nhs-this-winter/</t>
  </si>
  <si>
    <t>(1) Please describe how you are using this additional funding, including how it will affect your existing capacity plans (500 words maximum)</t>
  </si>
  <si>
    <t>(2) How do your capacity plans and planned use of the fund outlined in question 1 align with NHS winter plans? (500 words maximum)</t>
  </si>
  <si>
    <t>Local Authority Name</t>
  </si>
  <si>
    <t>2023-24 MSIF: Workforce Fund allocation</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</si>
  <si>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</si>
  <si>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</si>
  <si>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</si>
  <si>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</si>
  <si>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</si>
  <si>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</si>
  <si>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</si>
  <si>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</si>
  <si>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</si>
  <si>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</si>
  <si>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</si>
  <si>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</si>
  <si>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</si>
  <si>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</si>
  <si>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</si>
  <si>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</si>
  <si>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</si>
  <si>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</si>
  <si>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</si>
  <si>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</si>
  <si>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</si>
  <si>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</si>
  <si>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</si>
  <si>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</si>
  <si>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</si>
  <si>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</si>
  <si>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</si>
  <si>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</si>
  <si>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</si>
  <si>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</si>
  <si>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</si>
  <si>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</si>
  <si>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</si>
  <si>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</si>
  <si>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</si>
  <si>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</si>
  <si>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</si>
  <si>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</si>
  <si>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</si>
  <si>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</si>
  <si>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</si>
  <si>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</si>
  <si>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</si>
  <si>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</si>
  <si>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</si>
  <si>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</si>
  <si>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</si>
  <si>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</si>
  <si>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</si>
  <si>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</si>
  <si>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</si>
  <si>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</si>
  <si>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</si>
  <si>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</si>
  <si>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</si>
  <si>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</si>
  <si>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</si>
  <si>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</si>
  <si>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</si>
  <si>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</si>
  <si>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</si>
  <si>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</si>
  <si>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</si>
  <si>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</si>
  <si>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</si>
  <si>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</si>
  <si>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</si>
  <si>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</si>
  <si>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</si>
  <si>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</si>
  <si>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</si>
  <si>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</si>
  <si>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</si>
  <si>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</si>
  <si>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</si>
  <si>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</si>
  <si>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</si>
  <si>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</si>
  <si>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</si>
  <si>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</si>
  <si>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</si>
  <si>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</si>
  <si>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</si>
  <si>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</si>
  <si>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</si>
  <si>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</si>
  <si>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</si>
  <si>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</si>
  <si>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</si>
  <si>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</si>
  <si>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</si>
  <si>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</si>
  <si>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</si>
  <si>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</si>
  <si>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</si>
  <si>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</si>
  <si>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</si>
  <si>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</si>
  <si>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</si>
  <si>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</si>
  <si>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</si>
  <si>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</si>
  <si>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</si>
  <si>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</si>
  <si>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</si>
  <si>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</si>
  <si>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</si>
  <si>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</si>
  <si>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</si>
  <si>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</si>
  <si>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</si>
  <si>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</si>
  <si>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</si>
  <si>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</si>
  <si>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</si>
  <si>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</si>
  <si>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</si>
  <si>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</si>
  <si>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</si>
  <si>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</si>
  <si>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</si>
  <si>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</si>
  <si>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</si>
  <si>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</si>
  <si>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</si>
  <si>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</si>
  <si>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</si>
  <si>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</si>
  <si>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</si>
  <si>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</si>
  <si>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</si>
  <si>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</si>
  <si>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</si>
  <si>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</si>
  <si>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</si>
  <si>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</si>
  <si>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</si>
  <si>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</si>
  <si>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</si>
  <si>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</si>
  <si>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</si>
  <si>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</si>
  <si>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</si>
  <si>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</si>
  <si>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</si>
  <si>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</si>
  <si>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</si>
  <si>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</si>
  <si>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</si>
  <si>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</si>
  <si>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</si>
  <si>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</si>
  <si>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</si>
  <si>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</si>
  <si>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</si>
  <si>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</si>
  <si>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</si>
  <si>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</si>
  <si>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</si>
  <si>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</si>
  <si>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</si>
  <si>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</si>
  <si>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</si>
  <si>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</si>
  <si>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</si>
  <si>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</si>
  <si>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</si>
  <si>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</si>
  <si>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</si>
  <si>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</si>
  <si>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</si>
  <si>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</si>
  <si>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</si>
  <si>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</si>
  <si>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</si>
  <si>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</si>
  <si>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</si>
  <si>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</si>
  <si>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</si>
  <si>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</si>
  <si>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</si>
  <si>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</si>
  <si>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</si>
  <si>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</si>
  <si>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</si>
  <si>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</si>
  <si>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</si>
  <si>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</si>
  <si>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</si>
  <si>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</si>
  <si>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</si>
  <si>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</si>
  <si>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</si>
  <si>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</si>
  <si>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</si>
  <si>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</si>
  <si>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</si>
  <si>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</si>
  <si>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</si>
  <si>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</si>
  <si>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</si>
  <si>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</si>
  <si>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</si>
  <si>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</si>
  <si>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</si>
  <si>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</si>
  <si>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</si>
  <si>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</si>
  <si>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</si>
  <si>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</si>
  <si>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</si>
  <si>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</si>
  <si>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</si>
  <si>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</si>
  <si>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</si>
  <si>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</si>
  <si>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</si>
  <si>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</si>
  <si>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</si>
  <si>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</si>
  <si>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</si>
  <si>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</si>
  <si>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</si>
  <si>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</si>
  <si>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</si>
  <si>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</si>
  <si>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</si>
  <si>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</si>
  <si>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</si>
  <si>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</si>
  <si>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</si>
  <si>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</si>
  <si>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</si>
  <si>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</si>
  <si>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</si>
  <si>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</si>
  <si>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</si>
  <si>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</si>
  <si>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</si>
  <si>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</si>
  <si>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</si>
  <si>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</si>
  <si>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</si>
  <si>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</si>
  <si>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</si>
  <si>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</si>
  <si>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</si>
  <si>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</si>
  <si>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</si>
  <si>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</si>
  <si>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</si>
  <si>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</si>
  <si>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</si>
  <si>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</si>
  <si>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</si>
  <si>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</si>
  <si>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</si>
  <si>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</si>
  <si>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</si>
  <si>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</si>
  <si>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</si>
  <si>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</si>
  <si>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</si>
  <si>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</si>
  <si>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</si>
  <si>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</si>
  <si>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</si>
  <si>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</si>
  <si>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</si>
  <si>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</si>
  <si>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</si>
  <si>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</si>
  <si>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</si>
  <si>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</si>
  <si>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</si>
  <si>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</si>
  <si>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</si>
  <si>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</si>
  <si>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</si>
  <si>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</si>
  <si>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</si>
  <si>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</si>
  <si>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</si>
  <si>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</si>
  <si>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</si>
  <si>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</si>
  <si>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</si>
  <si>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</si>
  <si>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</si>
  <si>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</si>
  <si>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</si>
  <si>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</si>
  <si>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</si>
  <si>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</si>
  <si>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</si>
  <si>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</si>
  <si>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</si>
  <si>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</si>
  <si>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</si>
  <si>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</si>
  <si>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</si>
  <si>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</si>
  <si>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</si>
  <si>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</si>
  <si>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</si>
  <si>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</si>
  <si>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</si>
  <si>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Yes - the funding has been allocated in full to adult social care</t>
  </si>
  <si>
    <t>No - the funding has not been allocated in full to adult social care</t>
  </si>
  <si>
    <t>Yes - we are targeting this area</t>
  </si>
  <si>
    <t>No - we are not targeting this area</t>
  </si>
  <si>
    <t>CATEGORY</t>
  </si>
  <si>
    <t>LANAME</t>
  </si>
  <si>
    <t>LAONSCODE</t>
  </si>
  <si>
    <t>FUND</t>
  </si>
  <si>
    <t>CONTACT</t>
  </si>
  <si>
    <t>SPEND</t>
  </si>
  <si>
    <t>QUAL</t>
  </si>
  <si>
    <t>OTHER</t>
  </si>
  <si>
    <t>INDEX VALUES</t>
  </si>
  <si>
    <t>COMPOSITE</t>
  </si>
  <si>
    <t>NAMES</t>
  </si>
  <si>
    <t>laname</t>
  </si>
  <si>
    <t>laonscode</t>
  </si>
  <si>
    <t>MSIF_WF_fund_alloc</t>
  </si>
  <si>
    <t>contact_name</t>
  </si>
  <si>
    <t>contact_email</t>
  </si>
  <si>
    <t>MSIF_WF_fund_to_ASC</t>
  </si>
  <si>
    <t>target_area_fee_rates</t>
  </si>
  <si>
    <t>target_area_workforce</t>
  </si>
  <si>
    <t>target_area_waiting_times</t>
  </si>
  <si>
    <t>planned_spend_fee_rates</t>
  </si>
  <si>
    <t>planned_spend_workforce</t>
  </si>
  <si>
    <t>planned_spend_waiting_times</t>
  </si>
  <si>
    <t>planned_spend_total</t>
  </si>
  <si>
    <t>Fund_utilisation_summary</t>
  </si>
  <si>
    <t>Fund_alignment_summary</t>
  </si>
  <si>
    <t>template_version</t>
  </si>
  <si>
    <t>original_template_check</t>
  </si>
  <si>
    <t>VALUES</t>
  </si>
  <si>
    <t xml:space="preserve">Securing and retaining high quality workforce remains an ongoing challenge for the market.  About 12% of care sector jobs are vacant.  The Workforce Retention Fund will help give workforce stability for providers over the winter months. This in turn enables them to take on short term caseloads and at short notice, knowing that they have sufficient capacity to maintain services for their longer-term clients.
The use of the funding to support retention of staff in the care market compliments other initiatives such the incentive payments we are delivering through the Discharge Fund to providers to support hospital discharge and address capacity challenges in hard to source areas and over the weekend. 
These two arrangements combined, along with block purchasing arrangements help give greater certainty that the market is able to respond at times of peak demand.
However, it is not simply a case of buying more, we also need to ensure that the workforce has the necessary skills and knowledge to meet local demand.  The care Worker Training Fund will enable providers to release staff to attend training course put on by our Provider Quality Innovation Team and arrange cover for that member of staff, maintaining capacity levels.
In addition to the above, providers like many others are impacted by the increased costs of living. While staffing is a significant factor in maintaining the viability of the local care market it is not the only overhead they have.  That is why we will also be using the MSIF to increase fee rates in IRN and working age adults services over this period, as we continue work to move towards paying Fair Cost of Care rates over 2023-25 subject to available funding. </t>
  </si>
  <si>
    <t xml:space="preserve">We have feed into the development of the NHS Winter Plans identifying the role the Local Authority can play in supporting the delivery of the plans, building a shared understanding of the challenges and the links between initiatives.
At a local level we work with the alliances within each ICS that Essex is a part of to make sure that proposals developed through the Better Care Fund and Discharge Fund, and the MSIF complement each other. 
Where the Winter Plans and Discharge Fund have focussed on bespoke initiatives to accelerate discharge activity and acute services the MSIF has been utilised to provide greater certainty of capacity across the provider market.
With a focus on provider development and retention the MSIF proposals support the NHS winter plans by ensuring capacity at times of peak demand and equipping providers with the skills and knowledge to tackle more complex cases.
For example, the care workforce retention fund will help make sure there is capacity in services such domiciliary care and residential care and ensure that there is provision available to support people discharged from hospital. 
We will also be working with NHS partners to identify the quality and training needs of local providers to help shape and influence the courses delivered through our Provider Quality Innovation Team.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</si>
</sst>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
  </numFmts>
  <fonts count="9" x14ac:knownFonts="1">
    <font>
      <sz val="11"/>
      <color theme="1"/>
      <name val="Calibri"/>
      <family val="2"/>
      <scheme val="minor"/>
    </font>
    <font>
      <b/>
      <sz val="12"/>
      <color theme="0"/>
      <name val="Arial"/>
      <family val="2"/>
    </font>
    <font>
      <sz val="11"/>
      <color theme="1"/>
      <name val="Arial"/>
      <family val="2"/>
    </font>
    <font>
      <b/>
      <sz val="12"/>
      <color theme="1"/>
      <name val="Arial"/>
      <family val="2"/>
    </font>
    <font>
      <sz val="12"/>
      <color theme="1"/>
      <name val="Arial"/>
      <family val="2"/>
    </font>
    <font>
      <u/>
      <sz val="11"/>
      <color theme="10"/>
      <name val="Calibri"/>
      <family val="2"/>
      <scheme val="minor"/>
    </font>
    <font>
      <sz val="12"/>
      <name val="Arial"/>
      <family val="2"/>
    </font>
    <font>
      <sz val="11"/>
      <color theme="0"/>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bgColor indexed="64"/>
      </patternFill>
    </fill>
  </fills>
  <borders count="14">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47">
    <xf numFmtId="0" fontId="0" fillId="0" borderId="0" xfId="0"/>
    <xf numFmtId="0" fontId="0" fillId="2" borderId="0" xfId="0" applyFill="1"/>
    <xf numFmtId="0" fontId="0" fillId="3" borderId="0" xfId="0" applyFill="1"/>
    <xf numFmtId="0" fontId="1" fillId="3" borderId="0" xfId="0" applyFont="1" applyFill="1"/>
    <xf numFmtId="0" fontId="3" fillId="2" borderId="0" xfId="0" applyFont="1" applyFill="1"/>
    <xf numFmtId="0" fontId="0" fillId="4" borderId="4" xfId="0" applyFill="1" applyBorder="1"/>
    <xf numFmtId="0" fontId="3" fillId="5" borderId="1" xfId="0" applyFont="1" applyFill="1" applyBorder="1"/>
    <xf numFmtId="0" fontId="4" fillId="2" borderId="2" xfId="0" applyFont="1" applyFill="1" applyBorder="1"/>
    <xf numFmtId="0" fontId="4" fillId="6" borderId="6" xfId="0" applyFont="1" applyFill="1" applyBorder="1" applyProtection="1">
      <protection locked="0"/>
    </xf>
    <xf numFmtId="164" fontId="4" fillId="4" borderId="2" xfId="0" applyNumberFormat="1" applyFont="1" applyFill="1" applyBorder="1"/>
    <xf numFmtId="0" fontId="2" fillId="6" borderId="2" xfId="0" applyFont="1" applyFill="1" applyBorder="1" applyProtection="1">
      <protection locked="0"/>
    </xf>
    <xf numFmtId="0" fontId="2" fillId="6" borderId="2" xfId="0" applyFont="1" applyFill="1" applyBorder="1" applyAlignment="1" applyProtection="1">
      <alignment vertical="top"/>
      <protection locked="0"/>
    </xf>
    <xf numFmtId="0" fontId="4" fillId="2" borderId="7" xfId="0" applyFont="1" applyFill="1" applyBorder="1"/>
    <xf numFmtId="0" fontId="4" fillId="6" borderId="2" xfId="0" applyFont="1" applyFill="1" applyBorder="1" applyProtection="1">
      <protection locked="0"/>
    </xf>
    <xf numFmtId="0" fontId="4" fillId="2" borderId="5" xfId="0" applyFont="1" applyFill="1" applyBorder="1"/>
    <xf numFmtId="0" fontId="4" fillId="6" borderId="5" xfId="0" applyFont="1" applyFill="1" applyBorder="1" applyProtection="1">
      <protection locked="0"/>
    </xf>
    <xf numFmtId="165" fontId="4" fillId="6" borderId="2" xfId="0" applyNumberFormat="1" applyFont="1" applyFill="1" applyBorder="1" applyProtection="1">
      <protection locked="0"/>
    </xf>
    <xf numFmtId="0" fontId="3" fillId="2" borderId="2" xfId="0" applyFont="1" applyFill="1" applyBorder="1"/>
    <xf numFmtId="0" fontId="4" fillId="4" borderId="4" xfId="0" applyFont="1" applyFill="1" applyBorder="1"/>
    <xf numFmtId="0" fontId="0" fillId="4" borderId="5" xfId="0" applyFill="1" applyBorder="1"/>
    <xf numFmtId="164" fontId="0" fillId="0" borderId="0" xfId="0" applyNumberFormat="1"/>
    <xf numFmtId="0" fontId="4" fillId="6" borderId="2" xfId="0" applyFont="1" applyFill="1" applyBorder="1" applyAlignment="1" applyProtection="1">
      <alignment vertical="top" wrapText="1"/>
      <protection locked="0"/>
    </xf>
    <xf numFmtId="0" fontId="0" fillId="0" borderId="0" xfId="0" applyAlignment="1">
      <alignment wrapText="1"/>
    </xf>
    <xf numFmtId="0" fontId="8" fillId="0" borderId="0" xfId="0" applyFont="1" applyAlignment="1">
      <alignment wrapText="1"/>
    </xf>
    <xf numFmtId="0" fontId="7" fillId="0" borderId="0" xfId="0" applyFont="1" applyAlignment="1">
      <alignment wrapText="1"/>
    </xf>
    <xf numFmtId="166" fontId="0" fillId="0" borderId="0" xfId="0" applyNumberFormat="1"/>
    <xf numFmtId="0" fontId="7" fillId="2" borderId="0" xfId="0" applyFont="1" applyFill="1"/>
    <xf numFmtId="0" fontId="7" fillId="0" borderId="0" xfId="0" applyFont="1"/>
    <xf numFmtId="0" fontId="0" fillId="2" borderId="0" xfId="0" applyFill="1" applyProtection="1">
      <protection locked="0"/>
    </xf>
    <xf numFmtId="0" fontId="6" fillId="4" borderId="4" xfId="1" applyFont="1" applyFill="1" applyBorder="1" applyProtection="1">
      <protection locked="0"/>
    </xf>
    <xf numFmtId="0" fontId="4" fillId="2" borderId="3" xfId="0" applyFont="1" applyFill="1" applyBorder="1"/>
    <xf numFmtId="0" fontId="0" fillId="2" borderId="12" xfId="0" applyFill="1" applyBorder="1"/>
    <xf numFmtId="0" fontId="4" fillId="2" borderId="8" xfId="0" applyFont="1" applyFill="1" applyBorder="1"/>
    <xf numFmtId="0" fontId="4" fillId="2" borderId="4" xfId="0" applyFont="1" applyFill="1" applyBorder="1"/>
    <xf numFmtId="0" fontId="0" fillId="2" borderId="11" xfId="0" applyFill="1" applyBorder="1"/>
    <xf numFmtId="0" fontId="4" fillId="2" borderId="9" xfId="0" applyFont="1" applyFill="1" applyBorder="1"/>
    <xf numFmtId="0" fontId="0" fillId="2" borderId="13" xfId="0" applyFill="1" applyBorder="1"/>
    <xf numFmtId="0" fontId="4" fillId="2" borderId="10" xfId="0" applyFont="1" applyFill="1" applyBorder="1"/>
    <xf numFmtId="0" fontId="0" fillId="2" borderId="8" xfId="0" applyFill="1" applyBorder="1"/>
    <xf numFmtId="0" fontId="0" fillId="2" borderId="10" xfId="0" applyFill="1" applyBorder="1"/>
    <xf numFmtId="0" fontId="6" fillId="2" borderId="0" xfId="0" applyFont="1" applyFill="1"/>
    <xf numFmtId="0" fontId="6" fillId="4" borderId="4" xfId="1" applyFont="1" applyFill="1" applyBorder="1" applyAlignment="1" applyProtection="1">
      <alignment wrapText="1"/>
      <protection locked="0"/>
    </xf>
    <xf numFmtId="0" fontId="4" fillId="4" borderId="3" xfId="0" applyFont="1" applyFill="1" applyBorder="1" applyAlignment="1" applyProtection="1">
      <alignment wrapText="1"/>
      <protection locked="0"/>
    </xf>
    <xf numFmtId="0" fontId="4" fillId="4" borderId="4" xfId="0" applyFont="1" applyFill="1" applyBorder="1" applyAlignment="1" applyProtection="1">
      <alignment wrapText="1"/>
      <protection locked="0"/>
    </xf>
    <xf numFmtId="0" fontId="0" fillId="4" borderId="4" xfId="0" applyFill="1" applyBorder="1" applyProtection="1">
      <protection locked="0"/>
    </xf>
    <xf numFmtId="0" fontId="4" fillId="4" borderId="5" xfId="0" applyFont="1" applyFill="1" applyBorder="1" applyAlignment="1" applyProtection="1">
      <alignment wrapText="1"/>
      <protection locked="0"/>
    </xf>
    <xf numFmtId="0" fontId="3" fillId="4" borderId="4" xfId="0" applyFont="1" applyFill="1" applyBorder="1" applyProtection="1">
      <protection locked="0"/>
    </xf>
  </cellXfs>
  <cellStyles count="2">
    <cellStyle name="Hyperlink" xfId="1" builtinId="8"/>
    <cellStyle name="Normal"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market-sustainability-and-improvement-fund-workforce-fun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local-authority-revenue-expenditure-and-financing-2023-24-budget-england/local-authority-revenue-expenditure-and-financing-2023-24-budget-englan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gland.nhs.uk/long-read/delivering-operational-resilience-across-the-nhs-this-winte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A3A41-F98C-4703-AF37-9168AAE9A8DD}">
  <sheetPr>
    <tabColor theme="0" tint="-4.9989318521683403E-2"/>
  </sheetPr>
  <dimension ref="A1:BL29"/>
  <sheetViews>
    <sheetView topLeftCell="A19" zoomScaleNormal="100" workbookViewId="0">
      <selection activeCell="C8" sqref="C8"/>
    </sheetView>
  </sheetViews>
  <sheetFormatPr defaultRowHeight="14.5" x14ac:dyDescent="0.35"/>
  <cols>
    <col min="1" max="1" width="120.7265625" style="1" customWidth="1"/>
    <col min="2" max="2" width="0" style="1" hidden="1" customWidth="1"/>
    <col min="3" max="3" width="41.1796875" style="1" customWidth="1"/>
    <col min="4" max="64" width="9.1796875" style="1"/>
  </cols>
  <sheetData>
    <row r="1" spans="1:13" s="2" customFormat="1" ht="15.5" x14ac:dyDescent="0.35">
      <c r="A1" s="3" t="s">
        <v>0</v>
      </c>
    </row>
    <row r="2" spans="1:13" x14ac:dyDescent="0.35">
      <c r="A2" s="28"/>
      <c r="C2" s="28"/>
      <c r="D2" s="28"/>
      <c r="E2" s="28"/>
      <c r="F2" s="28"/>
      <c r="G2" s="28"/>
      <c r="H2" s="28"/>
      <c r="I2" s="28"/>
      <c r="J2" s="28"/>
      <c r="K2" s="28"/>
      <c r="L2" s="28"/>
      <c r="M2" s="28"/>
    </row>
    <row r="3" spans="1:13" ht="15.5" x14ac:dyDescent="0.35">
      <c r="A3" s="4" t="s">
        <v>1</v>
      </c>
      <c r="C3" s="28"/>
      <c r="D3" s="28"/>
      <c r="E3" s="28"/>
      <c r="F3" s="28"/>
      <c r="G3" s="28"/>
      <c r="H3" s="28"/>
      <c r="I3" s="28"/>
      <c r="J3" s="28"/>
      <c r="K3" s="28"/>
      <c r="L3" s="28"/>
      <c r="M3" s="28"/>
    </row>
    <row r="4" spans="1:13" x14ac:dyDescent="0.35">
      <c r="C4" s="28"/>
      <c r="D4" s="28"/>
      <c r="E4" s="28"/>
      <c r="F4" s="28"/>
      <c r="G4" s="28"/>
      <c r="H4" s="28"/>
      <c r="I4" s="28"/>
      <c r="J4" s="28"/>
      <c r="K4" s="28"/>
      <c r="L4" s="28"/>
      <c r="M4" s="28"/>
    </row>
    <row r="5" spans="1:13" ht="76.5" customHeight="1" x14ac:dyDescent="0.35">
      <c r="A5" s="42" t="s">
        <v>2</v>
      </c>
      <c r="C5" s="28"/>
      <c r="D5" s="28"/>
      <c r="E5" s="28"/>
      <c r="F5" s="28"/>
      <c r="G5" s="28"/>
      <c r="H5" s="28"/>
      <c r="I5" s="28"/>
      <c r="J5" s="28"/>
      <c r="K5" s="28"/>
      <c r="L5" s="28"/>
      <c r="M5" s="28"/>
    </row>
    <row r="6" spans="1:13" ht="15.5" x14ac:dyDescent="0.35">
      <c r="A6" s="29" t="s">
        <v>3</v>
      </c>
      <c r="C6" s="28"/>
      <c r="D6" s="28"/>
      <c r="E6" s="28"/>
      <c r="F6" s="28"/>
      <c r="G6" s="28"/>
      <c r="H6" s="28"/>
      <c r="I6" s="28"/>
      <c r="J6" s="28"/>
      <c r="K6" s="28"/>
      <c r="L6" s="28"/>
      <c r="M6" s="28"/>
    </row>
    <row r="7" spans="1:13" x14ac:dyDescent="0.35">
      <c r="A7" s="5"/>
      <c r="C7" s="28"/>
      <c r="D7" s="28"/>
      <c r="E7" s="28"/>
      <c r="F7" s="28"/>
      <c r="G7" s="28"/>
      <c r="H7" s="28"/>
      <c r="I7" s="28"/>
      <c r="J7" s="28"/>
      <c r="K7" s="28"/>
      <c r="L7" s="28"/>
      <c r="M7" s="28"/>
    </row>
    <row r="8" spans="1:13" ht="46.5" customHeight="1" x14ac:dyDescent="0.35">
      <c r="A8" s="43" t="s">
        <v>4</v>
      </c>
      <c r="C8" s="28"/>
      <c r="D8" s="28"/>
      <c r="E8" s="28"/>
      <c r="F8" s="28"/>
      <c r="G8" s="28"/>
      <c r="H8" s="28"/>
      <c r="I8" s="28"/>
      <c r="J8" s="28"/>
      <c r="K8" s="28"/>
      <c r="L8" s="28"/>
      <c r="M8" s="28"/>
    </row>
    <row r="9" spans="1:13" x14ac:dyDescent="0.35">
      <c r="A9" s="44"/>
      <c r="C9" s="28"/>
      <c r="D9" s="28"/>
      <c r="E9" s="28"/>
      <c r="F9" s="28"/>
      <c r="G9" s="28"/>
      <c r="H9" s="28"/>
      <c r="I9" s="28"/>
      <c r="J9" s="28"/>
      <c r="K9" s="28"/>
      <c r="L9" s="28"/>
      <c r="M9" s="28"/>
    </row>
    <row r="10" spans="1:13" ht="46.5" customHeight="1" x14ac:dyDescent="0.35">
      <c r="A10" s="43" t="s">
        <v>5</v>
      </c>
      <c r="C10" s="28"/>
      <c r="D10" s="28"/>
      <c r="E10" s="28"/>
      <c r="F10" s="28"/>
      <c r="G10" s="28"/>
      <c r="H10" s="28"/>
      <c r="I10" s="28"/>
      <c r="J10" s="28"/>
      <c r="K10" s="28"/>
      <c r="L10" s="28"/>
      <c r="M10" s="28"/>
    </row>
    <row r="11" spans="1:13" x14ac:dyDescent="0.35">
      <c r="A11" s="44"/>
      <c r="C11" s="28"/>
      <c r="D11" s="28"/>
      <c r="E11" s="28"/>
      <c r="F11" s="28"/>
      <c r="G11" s="28"/>
      <c r="H11" s="28"/>
      <c r="I11" s="28"/>
      <c r="J11" s="28"/>
      <c r="K11" s="28"/>
      <c r="L11" s="28"/>
      <c r="M11" s="28"/>
    </row>
    <row r="12" spans="1:13" ht="92.25" customHeight="1" x14ac:dyDescent="0.35">
      <c r="A12" s="43" t="s">
        <v>6</v>
      </c>
      <c r="C12" s="28"/>
      <c r="D12" s="28"/>
      <c r="E12" s="28"/>
      <c r="F12" s="28"/>
      <c r="G12" s="28"/>
      <c r="H12" s="28"/>
      <c r="I12" s="28"/>
      <c r="J12" s="28"/>
      <c r="K12" s="28"/>
      <c r="L12" s="28"/>
      <c r="M12" s="28"/>
    </row>
    <row r="13" spans="1:13" x14ac:dyDescent="0.35">
      <c r="A13" s="44"/>
      <c r="C13" s="28"/>
      <c r="D13" s="28"/>
      <c r="E13" s="28"/>
      <c r="F13" s="28"/>
      <c r="G13" s="28"/>
      <c r="H13" s="28"/>
      <c r="I13" s="28"/>
      <c r="J13" s="28"/>
      <c r="K13" s="28"/>
      <c r="L13" s="28"/>
      <c r="M13" s="28"/>
    </row>
    <row r="14" spans="1:13" ht="15.5" x14ac:dyDescent="0.35">
      <c r="A14" s="46" t="s">
        <v>7</v>
      </c>
      <c r="C14" s="28"/>
      <c r="D14" s="28"/>
      <c r="E14" s="28"/>
      <c r="F14" s="28"/>
      <c r="G14" s="28"/>
      <c r="H14" s="28"/>
      <c r="I14" s="28"/>
      <c r="J14" s="28"/>
      <c r="K14" s="28"/>
      <c r="L14" s="28"/>
      <c r="M14" s="28"/>
    </row>
    <row r="15" spans="1:13" ht="61.5" customHeight="1" x14ac:dyDescent="0.35">
      <c r="A15" s="45" t="s">
        <v>8</v>
      </c>
      <c r="C15" s="28"/>
      <c r="D15" s="28"/>
      <c r="E15" s="28"/>
      <c r="F15" s="28"/>
      <c r="G15" s="28"/>
      <c r="H15" s="28"/>
      <c r="I15" s="28"/>
      <c r="J15" s="28"/>
      <c r="K15" s="28"/>
      <c r="L15" s="28"/>
      <c r="M15" s="28"/>
    </row>
    <row r="16" spans="1:13" x14ac:dyDescent="0.35">
      <c r="A16" s="28"/>
      <c r="C16" s="28"/>
      <c r="D16" s="28"/>
      <c r="E16" s="28"/>
      <c r="F16" s="28"/>
      <c r="G16" s="28"/>
      <c r="H16" s="28"/>
      <c r="I16" s="28"/>
      <c r="J16" s="28"/>
      <c r="K16" s="28"/>
      <c r="L16" s="28"/>
      <c r="M16" s="28"/>
    </row>
    <row r="17" spans="1:13" x14ac:dyDescent="0.35">
      <c r="A17" s="28"/>
      <c r="C17" s="28"/>
      <c r="D17" s="28"/>
      <c r="E17" s="28"/>
      <c r="F17" s="28"/>
      <c r="G17" s="28"/>
      <c r="H17" s="28"/>
      <c r="I17" s="28"/>
      <c r="J17" s="28"/>
      <c r="K17" s="28"/>
      <c r="L17" s="28"/>
      <c r="M17" s="28"/>
    </row>
    <row r="18" spans="1:13" x14ac:dyDescent="0.35">
      <c r="A18" s="28"/>
      <c r="C18" s="28"/>
      <c r="D18" s="28"/>
      <c r="E18" s="28"/>
      <c r="F18" s="28"/>
      <c r="G18" s="28"/>
      <c r="H18" s="28"/>
      <c r="I18" s="28"/>
      <c r="J18" s="28"/>
      <c r="K18" s="28"/>
      <c r="L18" s="28"/>
      <c r="M18" s="28"/>
    </row>
    <row r="19" spans="1:13" ht="15.5" x14ac:dyDescent="0.35">
      <c r="A19" s="4" t="s">
        <v>9</v>
      </c>
      <c r="C19" s="4" t="s">
        <v>10</v>
      </c>
    </row>
    <row r="20" spans="1:13" ht="15.5" x14ac:dyDescent="0.35">
      <c r="A20" s="4" t="s">
        <v>11</v>
      </c>
    </row>
    <row r="21" spans="1:13" ht="15.5" x14ac:dyDescent="0.35">
      <c r="A21" s="30" t="s">
        <v>12</v>
      </c>
      <c r="B21" s="31">
        <f>IF('Spend return'!B18="",0,1)</f>
        <v>1</v>
      </c>
      <c r="C21" s="32" t="str">
        <f t="shared" ref="C21:C26" si="0">IF(B21=1,"Yes","No")</f>
        <v>Yes</v>
      </c>
    </row>
    <row r="22" spans="1:13" ht="15.5" x14ac:dyDescent="0.35">
      <c r="A22" s="33" t="s">
        <v>13</v>
      </c>
      <c r="B22" s="34">
        <f>IF(ISBLANK('Spend return'!B24),0,1)*IF(ISNUMBER(SEARCH("@",'Spend return'!B25)),1,0)</f>
        <v>0</v>
      </c>
      <c r="C22" s="35" t="str">
        <f t="shared" si="0"/>
        <v>No</v>
      </c>
    </row>
    <row r="23" spans="1:13" ht="15.5" x14ac:dyDescent="0.35">
      <c r="A23" s="33" t="s">
        <v>14</v>
      </c>
      <c r="B23" s="34">
        <f>IF('Spend return'!B30="Yes - the funding has been allocated in full to adult social care",1,0)</f>
        <v>1</v>
      </c>
      <c r="C23" s="35" t="str">
        <f t="shared" si="0"/>
        <v>Yes</v>
      </c>
    </row>
    <row r="24" spans="1:13" ht="15.5" x14ac:dyDescent="0.35">
      <c r="A24" s="33" t="s">
        <v>15</v>
      </c>
      <c r="B24" s="34">
        <f>IF(OR('Spend return'!B35="Yes - we are targeting this area",'Spend return'!B36="Yes - we are targeting this area",'Spend return'!B37="Yes - we are targeting this area"),1,0)</f>
        <v>1</v>
      </c>
      <c r="C24" s="35" t="str">
        <f t="shared" si="0"/>
        <v>Yes</v>
      </c>
    </row>
    <row r="25" spans="1:13" ht="15.5" x14ac:dyDescent="0.35">
      <c r="A25" s="33" t="s">
        <v>16</v>
      </c>
      <c r="B25" s="34">
        <f>IF(OR(ISTEXT('Spend return'!B42),ISBLANK('Spend return'!B42),'Spend return'!B42&lt;0),0,1)*IF(OR(ISTEXT('Spend return'!B43),ISBLANK('Spend return'!B43),'Spend return'!B43&lt;0),0,1)*IF(OR(ISTEXT('Spend return'!B44),ISBLANK('Spend return'!B44),'Spend return'!B44&lt;0),0,1)</f>
        <v>1</v>
      </c>
      <c r="C25" s="35" t="str">
        <f t="shared" si="0"/>
        <v>Yes</v>
      </c>
    </row>
    <row r="26" spans="1:13" ht="15.5" x14ac:dyDescent="0.35">
      <c r="A26" s="14" t="s">
        <v>17</v>
      </c>
      <c r="B26" s="36">
        <f>IFERROR(IF(AND('Spend return'!B45&gt;='Spend return'!B19-100,'Spend return'!B45&lt;='Spend return'!B19+100),1,0),0)</f>
        <v>1</v>
      </c>
      <c r="C26" s="37" t="str">
        <f t="shared" si="0"/>
        <v>Yes</v>
      </c>
    </row>
    <row r="27" spans="1:13" ht="15.5" x14ac:dyDescent="0.35">
      <c r="A27" s="4" t="s">
        <v>18</v>
      </c>
    </row>
    <row r="28" spans="1:13" ht="15.5" x14ac:dyDescent="0.35">
      <c r="A28" s="30" t="s">
        <v>19</v>
      </c>
      <c r="B28" s="38">
        <f>IF(ISBLANK('Qualitative report'!A19),0,1)</f>
        <v>1</v>
      </c>
      <c r="C28" s="32" t="str">
        <f>IF(B28=1,"Yes","No")</f>
        <v>Yes</v>
      </c>
    </row>
    <row r="29" spans="1:13" ht="15.5" x14ac:dyDescent="0.35">
      <c r="A29" s="14" t="s">
        <v>20</v>
      </c>
      <c r="B29" s="39">
        <f>IF(ISBLANK('Qualitative report'!A23),0,1)</f>
        <v>1</v>
      </c>
      <c r="C29" s="37" t="str">
        <f>IF(B29=1,"Yes","No")</f>
        <v>Yes</v>
      </c>
    </row>
  </sheetData>
  <sheetProtection algorithmName="SHA-512" hashValue="Bkwv0Apb1J475eKoAGfMhiyAM6FuV4itQaX/OosPfre94CrxtIr/mhJ/CyJDhqkkOfsuc/iqkz8V6Oe/aRiCJQ==" saltValue="q1bl8aQ1r6tfbj19EBGF5A==" spinCount="100000" sheet="1" objects="1" scenarios="1" selectLockedCells="1"/>
  <conditionalFormatting sqref="C21:C26">
    <cfRule type="cellIs" dxfId="3" priority="3" operator="equal">
      <formula>"No"</formula>
    </cfRule>
    <cfRule type="cellIs" dxfId="2" priority="4" operator="equal">
      <formula>"Yes"</formula>
    </cfRule>
  </conditionalFormatting>
  <conditionalFormatting sqref="C28:C29">
    <cfRule type="cellIs" dxfId="1" priority="1" operator="equal">
      <formula>"No"</formula>
    </cfRule>
    <cfRule type="cellIs" dxfId="0" priority="2" operator="equal">
      <formula>"Yes"</formula>
    </cfRule>
  </conditionalFormatting>
  <hyperlinks>
    <hyperlink ref="A6" r:id="rId1" xr:uid="{08BE796A-65E9-4C0E-A3FA-9E61E995781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DE8E-015F-4037-86FC-E9AD08FCE431}">
  <sheetPr>
    <tabColor theme="7"/>
  </sheetPr>
  <dimension ref="A1:BN65"/>
  <sheetViews>
    <sheetView tabSelected="1" topLeftCell="A15" zoomScale="80" zoomScaleNormal="80" workbookViewId="0">
      <selection activeCell="B25" sqref="B25"/>
    </sheetView>
  </sheetViews>
  <sheetFormatPr defaultRowHeight="14.5" x14ac:dyDescent="0.35"/>
  <cols>
    <col min="1" max="1" width="120.7265625" style="1" customWidth="1"/>
    <col min="2" max="2" width="62.1796875" style="1" customWidth="1"/>
    <col min="3" max="66" width="9.1796875" style="1"/>
  </cols>
  <sheetData>
    <row r="1" spans="1:11" s="2" customFormat="1" ht="15.5" x14ac:dyDescent="0.35">
      <c r="A1" s="3" t="s">
        <v>0</v>
      </c>
    </row>
    <row r="2" spans="1:11" x14ac:dyDescent="0.35">
      <c r="A2" s="28"/>
      <c r="B2" s="28"/>
      <c r="C2" s="28"/>
      <c r="D2" s="28"/>
      <c r="E2" s="28"/>
      <c r="F2" s="28"/>
      <c r="G2" s="28"/>
      <c r="H2" s="28"/>
      <c r="I2" s="28"/>
      <c r="J2" s="28"/>
      <c r="K2" s="28"/>
    </row>
    <row r="3" spans="1:11" ht="15.5" x14ac:dyDescent="0.35">
      <c r="A3" s="4" t="s">
        <v>21</v>
      </c>
      <c r="B3" s="28"/>
      <c r="C3" s="28"/>
      <c r="D3" s="28"/>
      <c r="E3" s="28"/>
      <c r="F3" s="28"/>
      <c r="G3" s="28"/>
      <c r="H3" s="28"/>
      <c r="I3" s="28"/>
      <c r="J3" s="28"/>
      <c r="K3" s="28"/>
    </row>
    <row r="4" spans="1:11" ht="77.5" x14ac:dyDescent="0.35">
      <c r="A4" s="42" t="s">
        <v>22</v>
      </c>
      <c r="B4" s="28"/>
      <c r="C4" s="28"/>
      <c r="D4" s="28"/>
      <c r="E4" s="28"/>
      <c r="F4" s="28"/>
      <c r="G4" s="28"/>
      <c r="H4" s="28"/>
      <c r="I4" s="28"/>
      <c r="J4" s="28"/>
      <c r="K4" s="28"/>
    </row>
    <row r="5" spans="1:11" ht="15.5" x14ac:dyDescent="0.35">
      <c r="A5" s="43"/>
      <c r="B5" s="28"/>
      <c r="C5" s="28"/>
      <c r="D5" s="28"/>
      <c r="E5" s="28"/>
      <c r="F5" s="28"/>
      <c r="G5" s="28"/>
      <c r="H5" s="28"/>
      <c r="I5" s="28"/>
      <c r="J5" s="28"/>
      <c r="K5" s="28"/>
    </row>
    <row r="6" spans="1:11" ht="31" x14ac:dyDescent="0.35">
      <c r="A6" s="43" t="s">
        <v>23</v>
      </c>
      <c r="B6" s="28"/>
      <c r="C6" s="28"/>
      <c r="D6" s="28"/>
      <c r="E6" s="28"/>
      <c r="F6" s="28"/>
      <c r="G6" s="28"/>
      <c r="H6" s="28"/>
      <c r="I6" s="28"/>
      <c r="J6" s="28"/>
      <c r="K6" s="28"/>
    </row>
    <row r="7" spans="1:11" ht="31" x14ac:dyDescent="0.35">
      <c r="A7" s="41" t="s">
        <v>24</v>
      </c>
      <c r="B7" s="28"/>
      <c r="C7" s="28"/>
      <c r="D7" s="28"/>
      <c r="E7" s="28"/>
      <c r="F7" s="28"/>
      <c r="G7" s="28"/>
      <c r="H7" s="28"/>
      <c r="I7" s="28"/>
      <c r="J7" s="28"/>
      <c r="K7" s="28"/>
    </row>
    <row r="8" spans="1:11" ht="62" x14ac:dyDescent="0.35">
      <c r="A8" s="41" t="s">
        <v>25</v>
      </c>
      <c r="B8" s="28"/>
      <c r="C8" s="28"/>
      <c r="D8" s="28"/>
      <c r="E8" s="28"/>
      <c r="F8" s="28"/>
      <c r="G8" s="28"/>
      <c r="H8" s="28"/>
      <c r="I8" s="28"/>
      <c r="J8" s="28"/>
      <c r="K8" s="28"/>
    </row>
    <row r="9" spans="1:11" x14ac:dyDescent="0.35">
      <c r="A9" s="44"/>
      <c r="B9" s="28"/>
      <c r="C9" s="28"/>
      <c r="D9" s="28"/>
      <c r="E9" s="28"/>
      <c r="F9" s="28"/>
      <c r="G9" s="28"/>
      <c r="H9" s="28"/>
      <c r="I9" s="28"/>
      <c r="J9" s="28"/>
      <c r="K9" s="28"/>
    </row>
    <row r="10" spans="1:11" ht="76.5" customHeight="1" x14ac:dyDescent="0.35">
      <c r="A10" s="43" t="s">
        <v>26</v>
      </c>
      <c r="B10" s="28"/>
      <c r="C10" s="28"/>
      <c r="D10" s="28"/>
      <c r="E10" s="28"/>
      <c r="F10" s="28"/>
      <c r="G10" s="28"/>
      <c r="H10" s="28"/>
      <c r="I10" s="28"/>
      <c r="J10" s="28"/>
      <c r="K10" s="28"/>
    </row>
    <row r="11" spans="1:11" x14ac:dyDescent="0.35">
      <c r="A11" s="44"/>
      <c r="B11" s="28"/>
      <c r="C11" s="28"/>
      <c r="D11" s="28"/>
      <c r="E11" s="28"/>
      <c r="F11" s="28"/>
      <c r="G11" s="28"/>
      <c r="H11" s="28"/>
      <c r="I11" s="28"/>
      <c r="J11" s="28"/>
      <c r="K11" s="28"/>
    </row>
    <row r="12" spans="1:11" ht="63.75" customHeight="1" x14ac:dyDescent="0.35">
      <c r="A12" s="45" t="s">
        <v>27</v>
      </c>
      <c r="B12" s="28"/>
      <c r="C12" s="28"/>
      <c r="D12" s="28"/>
      <c r="E12" s="28"/>
      <c r="F12" s="28"/>
      <c r="G12" s="28"/>
      <c r="H12" s="28"/>
      <c r="I12" s="28"/>
      <c r="J12" s="28"/>
      <c r="K12" s="28"/>
    </row>
    <row r="13" spans="1:11" x14ac:dyDescent="0.35">
      <c r="A13" s="28"/>
      <c r="B13" s="28"/>
      <c r="C13" s="28"/>
      <c r="D13" s="28"/>
      <c r="E13" s="28"/>
      <c r="F13" s="28"/>
      <c r="G13" s="28"/>
      <c r="H13" s="28"/>
      <c r="I13" s="28"/>
      <c r="J13" s="28"/>
      <c r="K13" s="28"/>
    </row>
    <row r="14" spans="1:11" x14ac:dyDescent="0.35">
      <c r="A14" s="28"/>
      <c r="B14" s="28"/>
      <c r="C14" s="28"/>
      <c r="D14" s="28"/>
      <c r="E14" s="28"/>
      <c r="F14" s="28"/>
      <c r="G14" s="28"/>
      <c r="H14" s="28"/>
      <c r="I14" s="28"/>
      <c r="J14" s="28"/>
      <c r="K14" s="28"/>
    </row>
    <row r="15" spans="1:11" x14ac:dyDescent="0.35">
      <c r="A15" s="28"/>
      <c r="B15" s="28"/>
      <c r="C15" s="28"/>
      <c r="D15" s="28"/>
      <c r="E15" s="28"/>
      <c r="F15" s="28"/>
      <c r="G15" s="28"/>
      <c r="H15" s="28"/>
      <c r="I15" s="28"/>
      <c r="J15" s="28"/>
      <c r="K15" s="28"/>
    </row>
    <row r="16" spans="1:11" ht="15.5" x14ac:dyDescent="0.35">
      <c r="A16" s="4" t="s">
        <v>28</v>
      </c>
      <c r="C16" s="28"/>
      <c r="D16" s="28"/>
      <c r="E16" s="28"/>
      <c r="F16" s="28"/>
      <c r="G16" s="28"/>
      <c r="H16" s="28"/>
      <c r="I16" s="28"/>
      <c r="J16" s="28"/>
      <c r="K16" s="28"/>
    </row>
    <row r="17" spans="1:11" ht="15.5" x14ac:dyDescent="0.35">
      <c r="A17" s="6" t="s">
        <v>29</v>
      </c>
      <c r="B17" s="6" t="s">
        <v>30</v>
      </c>
      <c r="C17" s="28"/>
      <c r="D17" s="28"/>
      <c r="E17" s="28"/>
      <c r="F17" s="28"/>
      <c r="G17" s="28"/>
      <c r="H17" s="28"/>
      <c r="I17" s="28"/>
      <c r="J17" s="28"/>
      <c r="K17" s="28"/>
    </row>
    <row r="18" spans="1:11" ht="15.5" x14ac:dyDescent="0.35">
      <c r="A18" s="7" t="s">
        <v>31</v>
      </c>
      <c r="B18" s="8" t="s">
        <v>145</v>
      </c>
    </row>
    <row r="19" spans="1:11" ht="15.5" x14ac:dyDescent="0.35">
      <c r="A19" s="7" t="s">
        <v>32</v>
      </c>
      <c r="B19" s="9">
        <f>IFERROR(INDEX('LA Allocations'!B2:B154,MATCH('Spend return'!B18,'LA Allocations'!A2:A154,0)),"")</f>
        <v>9002564</v>
      </c>
    </row>
    <row r="22" spans="1:11" ht="15.5" x14ac:dyDescent="0.35">
      <c r="A22" s="4" t="s">
        <v>33</v>
      </c>
    </row>
    <row r="23" spans="1:11" ht="15.5" x14ac:dyDescent="0.35">
      <c r="A23" s="6" t="s">
        <v>29</v>
      </c>
      <c r="B23" s="6" t="s">
        <v>30</v>
      </c>
    </row>
    <row r="24" spans="1:11" ht="15.5" x14ac:dyDescent="0.35">
      <c r="A24" s="7" t="s">
        <v>34</v>
      </c>
      <c r="B24" s="10"/>
    </row>
    <row r="25" spans="1:11" ht="15.5" x14ac:dyDescent="0.35">
      <c r="A25" s="7" t="s">
        <v>35</v>
      </c>
      <c r="B25" s="11"/>
    </row>
    <row r="28" spans="1:11" ht="15.5" x14ac:dyDescent="0.35">
      <c r="A28" s="4" t="s">
        <v>36</v>
      </c>
    </row>
    <row r="29" spans="1:11" ht="15.5" x14ac:dyDescent="0.35">
      <c r="A29" s="6" t="s">
        <v>29</v>
      </c>
      <c r="B29" s="6" t="s">
        <v>37</v>
      </c>
    </row>
    <row r="30" spans="1:11" ht="15.5" x14ac:dyDescent="0.35">
      <c r="A30" s="12" t="s">
        <v>38</v>
      </c>
      <c r="B30" s="8" t="s">
        <v>367</v>
      </c>
    </row>
    <row r="33" spans="1:3" ht="15.5" x14ac:dyDescent="0.35">
      <c r="A33" s="4" t="s">
        <v>39</v>
      </c>
    </row>
    <row r="34" spans="1:3" ht="15.5" x14ac:dyDescent="0.35">
      <c r="A34" s="6" t="s">
        <v>29</v>
      </c>
      <c r="B34" s="6" t="s">
        <v>37</v>
      </c>
    </row>
    <row r="35" spans="1:3" ht="15.5" x14ac:dyDescent="0.35">
      <c r="A35" s="7" t="s">
        <v>40</v>
      </c>
      <c r="B35" s="13" t="s">
        <v>369</v>
      </c>
    </row>
    <row r="36" spans="1:3" ht="15.5" x14ac:dyDescent="0.35">
      <c r="A36" s="7" t="s">
        <v>41</v>
      </c>
      <c r="B36" s="13" t="s">
        <v>369</v>
      </c>
    </row>
    <row r="37" spans="1:3" ht="15.5" x14ac:dyDescent="0.35">
      <c r="A37" s="14" t="s">
        <v>42</v>
      </c>
      <c r="B37" s="15" t="s">
        <v>369</v>
      </c>
    </row>
    <row r="40" spans="1:3" ht="15.5" x14ac:dyDescent="0.35">
      <c r="A40" s="4" t="s">
        <v>43</v>
      </c>
    </row>
    <row r="41" spans="1:3" ht="15.5" x14ac:dyDescent="0.35">
      <c r="A41" s="6" t="s">
        <v>29</v>
      </c>
      <c r="B41" s="6" t="s">
        <v>37</v>
      </c>
    </row>
    <row r="42" spans="1:3" ht="15.5" x14ac:dyDescent="0.35">
      <c r="A42" s="7" t="s">
        <v>44</v>
      </c>
      <c r="B42" s="16">
        <v>1100000</v>
      </c>
      <c r="C42" s="40" t="str">
        <f>IF(AND(B42&gt;0,B35="No - we are not targeting this area"),"Warning: local authority has reported spend in area that they are not targeting.","")</f>
        <v/>
      </c>
    </row>
    <row r="43" spans="1:3" ht="15.5" x14ac:dyDescent="0.35">
      <c r="A43" s="7" t="s">
        <v>45</v>
      </c>
      <c r="B43" s="16">
        <v>6800000</v>
      </c>
      <c r="C43" s="40" t="str">
        <f>IF(AND(B43&gt;0,B36="No - we are not targeting this area"),"Warning: local authority has reported spend in area that they are not targeting.","")</f>
        <v/>
      </c>
    </row>
    <row r="44" spans="1:3" ht="15.5" x14ac:dyDescent="0.35">
      <c r="A44" s="7" t="s">
        <v>46</v>
      </c>
      <c r="B44" s="16">
        <v>1102564</v>
      </c>
      <c r="C44" s="40" t="str">
        <f>IF(AND(B44&gt;0,B37="No - we are not targeting this area"),"Warning: local authority has reported spend in area that they are not targeting.","")</f>
        <v/>
      </c>
    </row>
    <row r="45" spans="1:3" ht="15.5" x14ac:dyDescent="0.35">
      <c r="A45" s="17" t="s">
        <v>47</v>
      </c>
      <c r="B45" s="9">
        <f>IFERROR(SUM(B42:B44),"")</f>
        <v>9002564</v>
      </c>
    </row>
    <row r="65" spans="27:27" x14ac:dyDescent="0.35">
      <c r="AA65" s="26" t="s">
        <v>48</v>
      </c>
    </row>
  </sheetData>
  <sheetProtection algorithmName="SHA-512" hashValue="dN2yos4FDSCOA17tjAtqNZw00uToVk9cjDgaVA4bQ1b5u4ICxMmEkPiOwyjV791xutGDfLxCz0BXMh5Qbb1aIg==" saltValue="OXlWqDZFEcSvORCDobcyPw==" spinCount="100000" sheet="1" objects="1" scenarios="1" selectLockedCells="1"/>
  <dataValidations count="5">
    <dataValidation type="custom" allowBlank="1" showInputMessage="1" showErrorMessage="1" errorTitle="Invalid Input" sqref="B19" xr:uid="{38D1718C-2E86-48C7-A0BE-C3DD4963781E}">
      <formula1>B47+B48+B49+B50=B19</formula1>
    </dataValidation>
    <dataValidation type="custom" allowBlank="1" showInputMessage="1" showErrorMessage="1" errorTitle="Invalid Input" error="Please enter a valid email address" sqref="B25" xr:uid="{14419047-126D-48BC-949D-EBE45B6DC1C0}">
      <formula1>FIND("@",B25)&gt;0</formula1>
    </dataValidation>
    <dataValidation type="custom" operator="greaterThanOrEqual" allowBlank="1" showInputMessage="1" showErrorMessage="1" errorTitle="Invalid Input" error="Please enter text here" sqref="B24" xr:uid="{CC6F0AC1-BA32-43BB-AE94-0CF38F6D43A5}">
      <formula1>ISTEXT(B24)</formula1>
    </dataValidation>
    <dataValidation type="custom" allowBlank="1" showInputMessage="1" showErrorMessage="1" errorTitle="Invalid Input" error="Please ener a numeric value greater than or equal to 0" sqref="B43" xr:uid="{F1EBCDC6-618A-40D5-A388-664834428FE0}">
      <formula1>AND(ISNUMBER(B43),B43&gt;=0)</formula1>
    </dataValidation>
    <dataValidation type="custom" allowBlank="1" showInputMessage="1" showErrorMessage="1" errorTitle="Invalid Input" error="Please enter a numeric value greater than or equal to 0" sqref="B42 B44" xr:uid="{E0BF04CB-4966-405A-952D-F5CCAC3E1B1C}">
      <formula1>AND(ISNUMBER(B42),B42&gt;=0)</formula1>
    </dataValidation>
  </dataValidations>
  <hyperlinks>
    <hyperlink ref="A7" r:id="rId1" xr:uid="{8FF4C382-012D-4E84-8FBF-E57CAA0698FE}"/>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errorTitle="Invalid Input" error="Please select an option from the drop-down list" xr:uid="{2F293E53-6037-46DA-9CE5-BDBBCFB31A21}">
          <x14:formula1>
            <xm:f>'LA Allocations'!$A$2:$A$154</xm:f>
          </x14:formula1>
          <xm:sqref>B18</xm:sqref>
        </x14:dataValidation>
        <x14:dataValidation type="list" allowBlank="1" showInputMessage="1" showErrorMessage="1" errorTitle="Invalid Input" error="Please select an option from the drop-down list" xr:uid="{614F6FD7-A40B-40DC-801B-19A785143B27}">
          <x14:formula1>
            <xm:f>'LA Allocations'!$A$167:$A$168</xm:f>
          </x14:formula1>
          <xm:sqref>B30</xm:sqref>
        </x14:dataValidation>
        <x14:dataValidation type="list" allowBlank="1" showInputMessage="1" showErrorMessage="1" errorTitle="Invalid Input" error="Please select an option from the drop-down list" xr:uid="{84EC3F7C-42D9-4F15-85AC-8E819C0961DF}">
          <x14:formula1>
            <xm:f>'LA Allocations'!$A$171:$A$172</xm:f>
          </x14:formula1>
          <xm:sqref>B35:B37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88ABF-5C67-4438-93B4-C7C29AEF52C9}">
  <sheetPr>
    <tabColor theme="7"/>
  </sheetPr>
  <dimension ref="A1:BP26"/>
  <sheetViews>
    <sheetView topLeftCell="A19" zoomScale="70" zoomScaleNormal="70" workbookViewId="0">
      <selection activeCell="A23" sqref="A23"/>
    </sheetView>
  </sheetViews>
  <sheetFormatPr defaultRowHeight="14.5" x14ac:dyDescent="0.35"/>
  <cols>
    <col min="1" max="1" width="120.7265625" style="1" customWidth="1"/>
    <col min="2" max="68" width="9.1796875" style="1"/>
  </cols>
  <sheetData>
    <row r="1" spans="1:16" s="2" customFormat="1" ht="15.5" x14ac:dyDescent="0.35">
      <c r="A1" s="3" t="s">
        <v>0</v>
      </c>
    </row>
    <row r="2" spans="1:16" x14ac:dyDescent="0.35">
      <c r="B2" s="28"/>
      <c r="C2" s="28"/>
      <c r="D2" s="28"/>
      <c r="E2" s="28"/>
      <c r="F2" s="28"/>
      <c r="G2" s="28"/>
      <c r="H2" s="28"/>
      <c r="I2" s="28"/>
      <c r="J2" s="28"/>
      <c r="K2" s="28"/>
      <c r="L2" s="28"/>
      <c r="M2" s="28"/>
      <c r="N2" s="28"/>
      <c r="O2" s="28"/>
      <c r="P2" s="28"/>
    </row>
    <row r="3" spans="1:16" ht="15.5" x14ac:dyDescent="0.35">
      <c r="A3" s="4" t="s">
        <v>49</v>
      </c>
      <c r="B3" s="28"/>
      <c r="C3" s="28"/>
      <c r="D3" s="28"/>
      <c r="E3" s="28"/>
      <c r="F3" s="28"/>
      <c r="G3" s="28"/>
      <c r="H3" s="28"/>
      <c r="I3" s="28"/>
      <c r="J3" s="28"/>
      <c r="K3" s="28"/>
      <c r="L3" s="28"/>
      <c r="M3" s="28"/>
      <c r="N3" s="28"/>
      <c r="O3" s="28"/>
      <c r="P3" s="28"/>
    </row>
    <row r="4" spans="1:16" ht="31.5" customHeight="1" x14ac:dyDescent="0.35">
      <c r="A4" s="42" t="s">
        <v>50</v>
      </c>
      <c r="B4" s="28"/>
      <c r="C4" s="28"/>
      <c r="D4" s="28"/>
      <c r="E4" s="28"/>
      <c r="F4" s="28"/>
      <c r="G4" s="28"/>
      <c r="H4" s="28"/>
      <c r="I4" s="28"/>
      <c r="J4" s="28"/>
      <c r="K4" s="28"/>
      <c r="L4" s="28"/>
      <c r="M4" s="28"/>
      <c r="N4" s="28"/>
      <c r="O4" s="28"/>
      <c r="P4" s="28"/>
    </row>
    <row r="5" spans="1:16" x14ac:dyDescent="0.35">
      <c r="A5" s="44"/>
      <c r="B5" s="28"/>
      <c r="C5" s="28"/>
      <c r="D5" s="28"/>
      <c r="E5" s="28"/>
      <c r="F5" s="28"/>
      <c r="G5" s="28"/>
      <c r="H5" s="28"/>
      <c r="I5" s="28"/>
      <c r="J5" s="28"/>
      <c r="K5" s="28"/>
      <c r="L5" s="28"/>
      <c r="M5" s="28"/>
      <c r="N5" s="28"/>
      <c r="O5" s="28"/>
      <c r="P5" s="28"/>
    </row>
    <row r="6" spans="1:16" ht="15.5" x14ac:dyDescent="0.35">
      <c r="A6" s="43" t="s">
        <v>51</v>
      </c>
      <c r="B6" s="28"/>
      <c r="C6" s="28"/>
      <c r="D6" s="28"/>
      <c r="E6" s="28"/>
      <c r="F6" s="28"/>
      <c r="G6" s="28"/>
      <c r="H6" s="28"/>
      <c r="I6" s="28"/>
      <c r="J6" s="28"/>
      <c r="K6" s="28"/>
      <c r="L6" s="28"/>
      <c r="M6" s="28"/>
      <c r="N6" s="28"/>
      <c r="O6" s="28"/>
      <c r="P6" s="28"/>
    </row>
    <row r="7" spans="1:16" x14ac:dyDescent="0.35">
      <c r="A7" s="44"/>
      <c r="B7" s="28"/>
      <c r="C7" s="28"/>
      <c r="D7" s="28"/>
      <c r="E7" s="28"/>
      <c r="F7" s="28"/>
      <c r="G7" s="28"/>
      <c r="H7" s="28"/>
      <c r="I7" s="28"/>
      <c r="J7" s="28"/>
      <c r="K7" s="28"/>
      <c r="L7" s="28"/>
      <c r="M7" s="28"/>
      <c r="N7" s="28"/>
      <c r="O7" s="28"/>
      <c r="P7" s="28"/>
    </row>
    <row r="8" spans="1:16" ht="31" x14ac:dyDescent="0.35">
      <c r="A8" s="43" t="s">
        <v>52</v>
      </c>
      <c r="B8" s="28"/>
      <c r="C8" s="28"/>
      <c r="D8" s="28"/>
      <c r="E8" s="28"/>
      <c r="F8" s="28"/>
      <c r="G8" s="28"/>
      <c r="H8" s="28"/>
      <c r="I8" s="28"/>
      <c r="J8" s="28"/>
      <c r="K8" s="28"/>
      <c r="L8" s="28"/>
      <c r="M8" s="28"/>
      <c r="N8" s="28"/>
      <c r="O8" s="28"/>
      <c r="P8" s="28"/>
    </row>
    <row r="9" spans="1:16" x14ac:dyDescent="0.35">
      <c r="A9" s="44"/>
      <c r="B9" s="28"/>
      <c r="C9" s="28"/>
      <c r="D9" s="28"/>
      <c r="E9" s="28"/>
      <c r="F9" s="28"/>
      <c r="G9" s="28"/>
      <c r="H9" s="28"/>
      <c r="I9" s="28"/>
      <c r="J9" s="28"/>
      <c r="K9" s="28"/>
      <c r="L9" s="28"/>
      <c r="M9" s="28"/>
      <c r="N9" s="28"/>
      <c r="O9" s="28"/>
      <c r="P9" s="28"/>
    </row>
    <row r="10" spans="1:16" ht="31" x14ac:dyDescent="0.35">
      <c r="A10" s="43" t="s">
        <v>53</v>
      </c>
      <c r="B10" s="28"/>
      <c r="C10" s="28"/>
      <c r="D10" s="28"/>
      <c r="E10" s="28"/>
      <c r="F10" s="28"/>
      <c r="G10" s="28"/>
      <c r="H10" s="28"/>
      <c r="I10" s="28"/>
      <c r="J10" s="28"/>
      <c r="K10" s="28"/>
      <c r="L10" s="28"/>
      <c r="M10" s="28"/>
      <c r="N10" s="28"/>
      <c r="O10" s="28"/>
      <c r="P10" s="28"/>
    </row>
    <row r="11" spans="1:16" x14ac:dyDescent="0.35">
      <c r="A11" s="5"/>
      <c r="B11" s="28"/>
      <c r="C11" s="28"/>
      <c r="D11" s="28"/>
      <c r="E11" s="28"/>
      <c r="F11" s="28"/>
      <c r="G11" s="28"/>
      <c r="H11" s="28"/>
      <c r="I11" s="28"/>
      <c r="J11" s="28"/>
      <c r="K11" s="28"/>
      <c r="L11" s="28"/>
      <c r="M11" s="28"/>
      <c r="N11" s="28"/>
      <c r="O11" s="28"/>
      <c r="P11" s="28"/>
    </row>
    <row r="12" spans="1:16" ht="15.5" x14ac:dyDescent="0.35">
      <c r="A12" s="18" t="s">
        <v>54</v>
      </c>
      <c r="B12" s="28"/>
      <c r="C12" s="28"/>
      <c r="D12" s="28"/>
      <c r="E12" s="28"/>
      <c r="F12" s="28"/>
      <c r="G12" s="28"/>
      <c r="H12" s="28"/>
      <c r="I12" s="28"/>
      <c r="J12" s="28"/>
      <c r="K12" s="28"/>
      <c r="L12" s="28"/>
      <c r="M12" s="28"/>
      <c r="N12" s="28"/>
      <c r="O12" s="28"/>
      <c r="P12" s="28"/>
    </row>
    <row r="13" spans="1:16" ht="15.5" x14ac:dyDescent="0.35">
      <c r="A13" s="29" t="s">
        <v>55</v>
      </c>
      <c r="B13" s="28"/>
      <c r="C13" s="28"/>
      <c r="D13" s="28"/>
      <c r="E13" s="28"/>
      <c r="F13" s="28"/>
      <c r="G13" s="28"/>
      <c r="H13" s="28"/>
      <c r="I13" s="28"/>
      <c r="J13" s="28"/>
      <c r="K13" s="28"/>
      <c r="L13" s="28"/>
      <c r="M13" s="28"/>
      <c r="N13" s="28"/>
      <c r="O13" s="28"/>
      <c r="P13" s="28"/>
    </row>
    <row r="14" spans="1:16" x14ac:dyDescent="0.35">
      <c r="A14" s="5"/>
      <c r="B14" s="28"/>
      <c r="C14" s="28"/>
      <c r="D14" s="28"/>
      <c r="E14" s="28"/>
      <c r="F14" s="28"/>
      <c r="G14" s="28"/>
      <c r="H14" s="28"/>
      <c r="I14" s="28"/>
      <c r="J14" s="28"/>
      <c r="K14" s="28"/>
      <c r="L14" s="28"/>
      <c r="M14" s="28"/>
      <c r="N14" s="28"/>
      <c r="O14" s="28"/>
      <c r="P14" s="28"/>
    </row>
    <row r="15" spans="1:16" x14ac:dyDescent="0.35">
      <c r="A15" s="19"/>
      <c r="B15" s="28"/>
      <c r="C15" s="28"/>
      <c r="D15" s="28"/>
      <c r="E15" s="28"/>
      <c r="F15" s="28"/>
      <c r="G15" s="28"/>
      <c r="H15" s="28"/>
      <c r="I15" s="28"/>
      <c r="J15" s="28"/>
      <c r="K15" s="28"/>
      <c r="L15" s="28"/>
      <c r="M15" s="28"/>
      <c r="N15" s="28"/>
      <c r="O15" s="28"/>
      <c r="P15" s="28"/>
    </row>
    <row r="16" spans="1:16" x14ac:dyDescent="0.35">
      <c r="A16" s="28"/>
      <c r="B16" s="28"/>
      <c r="C16" s="28"/>
      <c r="D16" s="28"/>
      <c r="E16" s="28"/>
      <c r="F16" s="28"/>
      <c r="G16" s="28"/>
      <c r="H16" s="28"/>
      <c r="I16" s="28"/>
      <c r="J16" s="28"/>
      <c r="K16" s="28"/>
      <c r="L16" s="28"/>
      <c r="M16" s="28"/>
      <c r="N16" s="28"/>
      <c r="O16" s="28"/>
      <c r="P16" s="28"/>
    </row>
    <row r="17" spans="1:16" x14ac:dyDescent="0.35">
      <c r="A17" s="28"/>
      <c r="B17" s="28"/>
      <c r="C17" s="28"/>
      <c r="D17" s="28"/>
      <c r="E17" s="28"/>
      <c r="F17" s="28"/>
      <c r="G17" s="28"/>
      <c r="H17" s="28"/>
      <c r="I17" s="28"/>
      <c r="J17" s="28"/>
      <c r="K17" s="28"/>
      <c r="L17" s="28"/>
      <c r="M17" s="28"/>
      <c r="N17" s="28"/>
      <c r="O17" s="28"/>
      <c r="P17" s="28"/>
    </row>
    <row r="18" spans="1:16" ht="15.5" x14ac:dyDescent="0.35">
      <c r="A18" s="4" t="s">
        <v>56</v>
      </c>
    </row>
    <row r="19" spans="1:16" ht="360.75" customHeight="1" x14ac:dyDescent="0.35">
      <c r="A19" s="21" t="s">
        <v>400</v>
      </c>
    </row>
    <row r="22" spans="1:16" ht="15.5" x14ac:dyDescent="0.35">
      <c r="A22" s="4" t="s">
        <v>57</v>
      </c>
    </row>
    <row r="23" spans="1:16" ht="360" customHeight="1" x14ac:dyDescent="0.35">
      <c r="A23" s="21" t="s">
        <v>401</v>
      </c>
    </row>
    <row r="26" spans="1:16" x14ac:dyDescent="0.35">
      <c r="A26" s="28"/>
    </row>
  </sheetData>
  <sheetProtection algorithmName="SHA-512" hashValue="xxAwjc6gLrS40RrUhLw/ZAN0ZI2NQ4R1SNzMtgu5GKt/4Bzt9SAqyHkV4VoQI6qimgeIFbyt2ZDGd76mTFA/XQ==" saltValue="d1aMAIc1oVi0+C13mROGPA==" spinCount="100000" sheet="1" objects="1" scenarios="1" selectLockedCells="1"/>
  <dataValidations count="1">
    <dataValidation type="textLength" errorStyle="warning" operator="lessThanOrEqual" allowBlank="1" showInputMessage="1" showErrorMessage="1" error="Maximum character limit reached. Please do not exceed 500 words" sqref="A19 A23" xr:uid="{4D8742CF-5AEE-4F88-A95D-6A85E07CF0E6}">
      <formula1>2500</formula1>
    </dataValidation>
  </dataValidations>
  <hyperlinks>
    <hyperlink ref="A13" r:id="rId1" xr:uid="{F596E504-E990-436C-AB2E-EF2AC833EB9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0E83B-18AE-4BCE-BAB4-CF4E240D2BD0}">
  <sheetPr>
    <tabColor theme="0" tint="-4.9989318521683403E-2"/>
  </sheetPr>
  <dimension ref="A1:C172"/>
  <sheetViews>
    <sheetView topLeftCell="A122" workbookViewId="0">
      <selection activeCell="B156" sqref="B156"/>
    </sheetView>
  </sheetViews>
  <sheetFormatPr defaultRowHeight="14.5" x14ac:dyDescent="0.35"/>
  <cols>
    <col min="1" max="1" width="27.26953125" customWidth="1"/>
    <col min="2" max="2" width="21.81640625" customWidth="1"/>
    <col min="3" max="3" width="9.81640625" bestFit="1" customWidth="1"/>
  </cols>
  <sheetData>
    <row r="1" spans="1:3" x14ac:dyDescent="0.35">
      <c r="A1" t="s">
        <v>58</v>
      </c>
      <c r="B1" t="s">
        <v>59</v>
      </c>
      <c r="C1" t="s">
        <v>60</v>
      </c>
    </row>
    <row r="2" spans="1:3" x14ac:dyDescent="0.35">
      <c r="A2" t="s">
        <v>61</v>
      </c>
      <c r="B2" s="20">
        <v>1388614</v>
      </c>
      <c r="C2" t="s">
        <v>62</v>
      </c>
    </row>
    <row r="3" spans="1:3" x14ac:dyDescent="0.35">
      <c r="A3" t="s">
        <v>63</v>
      </c>
      <c r="B3" s="20">
        <v>2201389</v>
      </c>
      <c r="C3" t="s">
        <v>64</v>
      </c>
    </row>
    <row r="4" spans="1:3" x14ac:dyDescent="0.35">
      <c r="A4" t="s">
        <v>65</v>
      </c>
      <c r="B4" s="20">
        <v>1883401</v>
      </c>
      <c r="C4" t="s">
        <v>66</v>
      </c>
    </row>
    <row r="5" spans="1:3" x14ac:dyDescent="0.35">
      <c r="A5" t="s">
        <v>67</v>
      </c>
      <c r="B5" s="20">
        <v>1109832</v>
      </c>
      <c r="C5" t="s">
        <v>68</v>
      </c>
    </row>
    <row r="6" spans="1:3" x14ac:dyDescent="0.35">
      <c r="A6" t="s">
        <v>69</v>
      </c>
      <c r="B6" s="20">
        <v>944152</v>
      </c>
      <c r="C6" t="s">
        <v>70</v>
      </c>
    </row>
    <row r="7" spans="1:3" x14ac:dyDescent="0.35">
      <c r="A7" t="s">
        <v>71</v>
      </c>
      <c r="B7" s="20">
        <v>1411903</v>
      </c>
      <c r="C7" t="s">
        <v>72</v>
      </c>
    </row>
    <row r="8" spans="1:3" x14ac:dyDescent="0.35">
      <c r="A8" t="s">
        <v>73</v>
      </c>
      <c r="B8" s="20">
        <v>8517116</v>
      </c>
      <c r="C8" t="s">
        <v>74</v>
      </c>
    </row>
    <row r="9" spans="1:3" x14ac:dyDescent="0.35">
      <c r="A9" t="s">
        <v>75</v>
      </c>
      <c r="B9" s="20">
        <v>1162550</v>
      </c>
      <c r="C9" t="s">
        <v>76</v>
      </c>
    </row>
    <row r="10" spans="1:3" x14ac:dyDescent="0.35">
      <c r="A10" t="s">
        <v>77</v>
      </c>
      <c r="B10" s="20">
        <v>1374354</v>
      </c>
      <c r="C10" t="s">
        <v>78</v>
      </c>
    </row>
    <row r="11" spans="1:3" x14ac:dyDescent="0.35">
      <c r="A11" t="s">
        <v>79</v>
      </c>
      <c r="B11" s="20">
        <v>2114114</v>
      </c>
      <c r="C11" t="s">
        <v>80</v>
      </c>
    </row>
    <row r="12" spans="1:3" x14ac:dyDescent="0.35">
      <c r="A12" t="s">
        <v>81</v>
      </c>
      <c r="B12" s="20">
        <v>2661297</v>
      </c>
      <c r="C12" t="s">
        <v>82</v>
      </c>
    </row>
    <row r="13" spans="1:3" x14ac:dyDescent="0.35">
      <c r="A13" t="s">
        <v>83</v>
      </c>
      <c r="B13" s="20">
        <v>550292</v>
      </c>
      <c r="C13" t="s">
        <v>84</v>
      </c>
    </row>
    <row r="14" spans="1:3" x14ac:dyDescent="0.35">
      <c r="A14" t="s">
        <v>85</v>
      </c>
      <c r="B14" s="20">
        <v>3493673</v>
      </c>
      <c r="C14" t="s">
        <v>86</v>
      </c>
    </row>
    <row r="15" spans="1:3" x14ac:dyDescent="0.35">
      <c r="A15" t="s">
        <v>87</v>
      </c>
      <c r="B15" s="20">
        <v>2042535</v>
      </c>
      <c r="C15" t="s">
        <v>88</v>
      </c>
    </row>
    <row r="16" spans="1:3" x14ac:dyDescent="0.35">
      <c r="A16" t="s">
        <v>89</v>
      </c>
      <c r="B16" s="20">
        <v>1868587</v>
      </c>
      <c r="C16" t="s">
        <v>90</v>
      </c>
    </row>
    <row r="17" spans="1:3" x14ac:dyDescent="0.35">
      <c r="A17" t="s">
        <v>91</v>
      </c>
      <c r="B17" s="20">
        <v>3084806</v>
      </c>
      <c r="C17" t="s">
        <v>92</v>
      </c>
    </row>
    <row r="18" spans="1:3" x14ac:dyDescent="0.35">
      <c r="A18" t="s">
        <v>93</v>
      </c>
      <c r="B18" s="20">
        <v>1810484</v>
      </c>
      <c r="C18" t="s">
        <v>94</v>
      </c>
    </row>
    <row r="19" spans="1:3" x14ac:dyDescent="0.35">
      <c r="A19" t="s">
        <v>95</v>
      </c>
      <c r="B19" s="20">
        <v>2541797</v>
      </c>
      <c r="C19" t="s">
        <v>96</v>
      </c>
    </row>
    <row r="20" spans="1:3" x14ac:dyDescent="0.35">
      <c r="A20" t="s">
        <v>97</v>
      </c>
      <c r="B20" s="20">
        <v>1242081</v>
      </c>
      <c r="C20" t="s">
        <v>98</v>
      </c>
    </row>
    <row r="21" spans="1:3" x14ac:dyDescent="0.35">
      <c r="A21" t="s">
        <v>99</v>
      </c>
      <c r="B21" s="20">
        <v>1400105</v>
      </c>
      <c r="C21" t="s">
        <v>100</v>
      </c>
    </row>
    <row r="22" spans="1:3" x14ac:dyDescent="0.35">
      <c r="A22" t="s">
        <v>101</v>
      </c>
      <c r="B22" s="20">
        <v>3534503</v>
      </c>
      <c r="C22" t="s">
        <v>102</v>
      </c>
    </row>
    <row r="23" spans="1:3" x14ac:dyDescent="0.35">
      <c r="A23" t="s">
        <v>103</v>
      </c>
      <c r="B23" s="20">
        <v>1955430</v>
      </c>
      <c r="C23" t="s">
        <v>104</v>
      </c>
    </row>
    <row r="24" spans="1:3" x14ac:dyDescent="0.35">
      <c r="A24" t="s">
        <v>105</v>
      </c>
      <c r="B24" s="20">
        <v>1316999</v>
      </c>
      <c r="C24" t="s">
        <v>106</v>
      </c>
    </row>
    <row r="25" spans="1:3" x14ac:dyDescent="0.35">
      <c r="A25" t="s">
        <v>107</v>
      </c>
      <c r="B25" s="20">
        <v>2206178</v>
      </c>
      <c r="C25" t="s">
        <v>108</v>
      </c>
    </row>
    <row r="26" spans="1:3" x14ac:dyDescent="0.35">
      <c r="A26" t="s">
        <v>109</v>
      </c>
      <c r="B26" s="20">
        <v>2231395</v>
      </c>
      <c r="C26" t="s">
        <v>110</v>
      </c>
    </row>
    <row r="27" spans="1:3" x14ac:dyDescent="0.35">
      <c r="A27" t="s">
        <v>111</v>
      </c>
      <c r="B27" s="20">
        <v>74202</v>
      </c>
      <c r="C27" t="s">
        <v>112</v>
      </c>
    </row>
    <row r="28" spans="1:3" x14ac:dyDescent="0.35">
      <c r="A28" t="s">
        <v>113</v>
      </c>
      <c r="B28" s="20">
        <v>4248271</v>
      </c>
      <c r="C28" t="s">
        <v>114</v>
      </c>
    </row>
    <row r="29" spans="1:3" x14ac:dyDescent="0.35">
      <c r="A29" t="s">
        <v>115</v>
      </c>
      <c r="B29" s="20">
        <v>4292363</v>
      </c>
      <c r="C29" t="s">
        <v>116</v>
      </c>
    </row>
    <row r="30" spans="1:3" x14ac:dyDescent="0.35">
      <c r="A30" t="s">
        <v>117</v>
      </c>
      <c r="B30" s="20">
        <v>2358907</v>
      </c>
      <c r="C30" t="s">
        <v>118</v>
      </c>
    </row>
    <row r="31" spans="1:3" x14ac:dyDescent="0.35">
      <c r="A31" t="s">
        <v>119</v>
      </c>
      <c r="B31" s="20">
        <v>2131203</v>
      </c>
      <c r="C31" t="s">
        <v>120</v>
      </c>
    </row>
    <row r="32" spans="1:3" x14ac:dyDescent="0.35">
      <c r="A32" t="s">
        <v>121</v>
      </c>
      <c r="B32" s="20">
        <v>2073329</v>
      </c>
      <c r="C32" t="s">
        <v>122</v>
      </c>
    </row>
    <row r="33" spans="1:3" x14ac:dyDescent="0.35">
      <c r="A33" t="s">
        <v>123</v>
      </c>
      <c r="B33" s="20">
        <v>762199</v>
      </c>
      <c r="C33" t="s">
        <v>124</v>
      </c>
    </row>
    <row r="34" spans="1:3" x14ac:dyDescent="0.35">
      <c r="A34" t="s">
        <v>125</v>
      </c>
      <c r="B34" s="20">
        <v>1746782</v>
      </c>
      <c r="C34" t="s">
        <v>126</v>
      </c>
    </row>
    <row r="35" spans="1:3" x14ac:dyDescent="0.35">
      <c r="A35" t="s">
        <v>127</v>
      </c>
      <c r="B35" s="20">
        <v>5516528</v>
      </c>
      <c r="C35" t="s">
        <v>128</v>
      </c>
    </row>
    <row r="36" spans="1:3" x14ac:dyDescent="0.35">
      <c r="A36" t="s">
        <v>129</v>
      </c>
      <c r="B36" s="20">
        <v>5437789</v>
      </c>
      <c r="C36" t="s">
        <v>130</v>
      </c>
    </row>
    <row r="37" spans="1:3" x14ac:dyDescent="0.35">
      <c r="A37" t="s">
        <v>131</v>
      </c>
      <c r="B37" s="20">
        <v>2296275</v>
      </c>
      <c r="C37" t="s">
        <v>132</v>
      </c>
    </row>
    <row r="38" spans="1:3" x14ac:dyDescent="0.35">
      <c r="A38" t="s">
        <v>133</v>
      </c>
      <c r="B38" s="20">
        <v>2595690</v>
      </c>
      <c r="C38" t="s">
        <v>134</v>
      </c>
    </row>
    <row r="39" spans="1:3" x14ac:dyDescent="0.35">
      <c r="A39" t="s">
        <v>135</v>
      </c>
      <c r="B39" s="20">
        <v>2374965</v>
      </c>
      <c r="C39" t="s">
        <v>136</v>
      </c>
    </row>
    <row r="40" spans="1:3" x14ac:dyDescent="0.35">
      <c r="A40" t="s">
        <v>137</v>
      </c>
      <c r="B40" s="20">
        <v>2155885</v>
      </c>
      <c r="C40" t="s">
        <v>138</v>
      </c>
    </row>
    <row r="41" spans="1:3" x14ac:dyDescent="0.35">
      <c r="A41" t="s">
        <v>139</v>
      </c>
      <c r="B41" s="20">
        <v>2199077</v>
      </c>
      <c r="C41" t="s">
        <v>140</v>
      </c>
    </row>
    <row r="42" spans="1:3" x14ac:dyDescent="0.35">
      <c r="A42" t="s">
        <v>141</v>
      </c>
      <c r="B42" s="20">
        <v>3932344</v>
      </c>
      <c r="C42" t="s">
        <v>142</v>
      </c>
    </row>
    <row r="43" spans="1:3" x14ac:dyDescent="0.35">
      <c r="A43" t="s">
        <v>143</v>
      </c>
      <c r="B43" s="20">
        <v>1975008</v>
      </c>
      <c r="C43" t="s">
        <v>144</v>
      </c>
    </row>
    <row r="44" spans="1:3" x14ac:dyDescent="0.35">
      <c r="A44" t="s">
        <v>145</v>
      </c>
      <c r="B44" s="20">
        <v>9002564</v>
      </c>
      <c r="C44" t="s">
        <v>146</v>
      </c>
    </row>
    <row r="45" spans="1:3" x14ac:dyDescent="0.35">
      <c r="A45" t="s">
        <v>147</v>
      </c>
      <c r="B45" s="20">
        <v>1723537</v>
      </c>
      <c r="C45" t="s">
        <v>148</v>
      </c>
    </row>
    <row r="46" spans="1:3" x14ac:dyDescent="0.35">
      <c r="A46" t="s">
        <v>149</v>
      </c>
      <c r="B46" s="20">
        <v>3847684</v>
      </c>
      <c r="C46" t="s">
        <v>150</v>
      </c>
    </row>
    <row r="47" spans="1:3" x14ac:dyDescent="0.35">
      <c r="A47" t="s">
        <v>151</v>
      </c>
      <c r="B47" s="20">
        <v>2023129</v>
      </c>
      <c r="C47" t="s">
        <v>152</v>
      </c>
    </row>
    <row r="48" spans="1:3" x14ac:dyDescent="0.35">
      <c r="A48" t="s">
        <v>153</v>
      </c>
      <c r="B48" s="20">
        <v>2136776</v>
      </c>
      <c r="C48" t="s">
        <v>154</v>
      </c>
    </row>
    <row r="49" spans="1:3" x14ac:dyDescent="0.35">
      <c r="A49" t="s">
        <v>155</v>
      </c>
      <c r="B49" s="20">
        <v>972013</v>
      </c>
      <c r="C49" t="s">
        <v>156</v>
      </c>
    </row>
    <row r="50" spans="1:3" x14ac:dyDescent="0.35">
      <c r="A50" t="s">
        <v>157</v>
      </c>
      <c r="B50" s="20">
        <v>1396705</v>
      </c>
      <c r="C50" t="s">
        <v>158</v>
      </c>
    </row>
    <row r="51" spans="1:3" x14ac:dyDescent="0.35">
      <c r="A51" t="s">
        <v>159</v>
      </c>
      <c r="B51" s="20">
        <v>7230797</v>
      </c>
      <c r="C51" t="s">
        <v>160</v>
      </c>
    </row>
    <row r="52" spans="1:3" x14ac:dyDescent="0.35">
      <c r="A52" t="s">
        <v>161</v>
      </c>
      <c r="B52" s="20">
        <v>1746224</v>
      </c>
      <c r="C52" t="s">
        <v>162</v>
      </c>
    </row>
    <row r="53" spans="1:3" x14ac:dyDescent="0.35">
      <c r="A53" t="s">
        <v>163</v>
      </c>
      <c r="B53" s="20">
        <v>1474947</v>
      </c>
      <c r="C53" t="s">
        <v>164</v>
      </c>
    </row>
    <row r="54" spans="1:3" x14ac:dyDescent="0.35">
      <c r="A54" t="s">
        <v>165</v>
      </c>
      <c r="B54" s="20">
        <v>762125</v>
      </c>
      <c r="C54" t="s">
        <v>166</v>
      </c>
    </row>
    <row r="55" spans="1:3" x14ac:dyDescent="0.35">
      <c r="A55" t="s">
        <v>167</v>
      </c>
      <c r="B55" s="20">
        <v>1529476</v>
      </c>
      <c r="C55" t="s">
        <v>168</v>
      </c>
    </row>
    <row r="56" spans="1:3" x14ac:dyDescent="0.35">
      <c r="A56" t="s">
        <v>169</v>
      </c>
      <c r="B56" s="20">
        <v>1339266</v>
      </c>
      <c r="C56" t="s">
        <v>170</v>
      </c>
    </row>
    <row r="57" spans="1:3" x14ac:dyDescent="0.35">
      <c r="A57" t="s">
        <v>171</v>
      </c>
      <c r="B57" s="20">
        <v>6287756</v>
      </c>
      <c r="C57" t="s">
        <v>172</v>
      </c>
    </row>
    <row r="58" spans="1:3" x14ac:dyDescent="0.35">
      <c r="A58" t="s">
        <v>173</v>
      </c>
      <c r="B58" s="20">
        <v>1583351</v>
      </c>
      <c r="C58" t="s">
        <v>174</v>
      </c>
    </row>
    <row r="59" spans="1:3" x14ac:dyDescent="0.35">
      <c r="A59" t="s">
        <v>175</v>
      </c>
      <c r="B59" s="20">
        <v>1519832</v>
      </c>
      <c r="C59" t="s">
        <v>176</v>
      </c>
    </row>
    <row r="60" spans="1:3" x14ac:dyDescent="0.35">
      <c r="A60" t="s">
        <v>177</v>
      </c>
      <c r="B60" s="20">
        <v>1165590</v>
      </c>
      <c r="C60" t="s">
        <v>178</v>
      </c>
    </row>
    <row r="61" spans="1:3" x14ac:dyDescent="0.35">
      <c r="A61" t="s">
        <v>179</v>
      </c>
      <c r="B61" s="20">
        <v>19259</v>
      </c>
      <c r="C61" t="s">
        <v>180</v>
      </c>
    </row>
    <row r="62" spans="1:3" x14ac:dyDescent="0.35">
      <c r="A62" t="s">
        <v>181</v>
      </c>
      <c r="B62" s="20">
        <v>1955623</v>
      </c>
      <c r="C62" t="s">
        <v>182</v>
      </c>
    </row>
    <row r="63" spans="1:3" x14ac:dyDescent="0.35">
      <c r="A63" t="s">
        <v>183</v>
      </c>
      <c r="B63" s="20">
        <v>1318267</v>
      </c>
      <c r="C63" t="s">
        <v>184</v>
      </c>
    </row>
    <row r="64" spans="1:3" x14ac:dyDescent="0.35">
      <c r="A64" t="s">
        <v>185</v>
      </c>
      <c r="B64" s="20">
        <v>9375077</v>
      </c>
      <c r="C64" t="s">
        <v>186</v>
      </c>
    </row>
    <row r="65" spans="1:3" x14ac:dyDescent="0.35">
      <c r="A65" t="s">
        <v>187</v>
      </c>
      <c r="B65" s="20">
        <v>2209684</v>
      </c>
      <c r="C65" t="s">
        <v>188</v>
      </c>
    </row>
    <row r="66" spans="1:3" x14ac:dyDescent="0.35">
      <c r="A66" t="s">
        <v>189</v>
      </c>
      <c r="B66" s="20">
        <v>871710</v>
      </c>
      <c r="C66" t="s">
        <v>190</v>
      </c>
    </row>
    <row r="67" spans="1:3" x14ac:dyDescent="0.35">
      <c r="A67" t="s">
        <v>191</v>
      </c>
      <c r="B67" s="20">
        <v>2828570</v>
      </c>
      <c r="C67" t="s">
        <v>192</v>
      </c>
    </row>
    <row r="68" spans="1:3" x14ac:dyDescent="0.35">
      <c r="A68" t="s">
        <v>193</v>
      </c>
      <c r="B68" s="20">
        <v>1485939</v>
      </c>
      <c r="C68" t="s">
        <v>194</v>
      </c>
    </row>
    <row r="69" spans="1:3" x14ac:dyDescent="0.35">
      <c r="A69" t="s">
        <v>195</v>
      </c>
      <c r="B69" s="20">
        <v>2294810</v>
      </c>
      <c r="C69" t="s">
        <v>196</v>
      </c>
    </row>
    <row r="70" spans="1:3" x14ac:dyDescent="0.35">
      <c r="A70" t="s">
        <v>197</v>
      </c>
      <c r="B70" s="20">
        <v>8392189</v>
      </c>
      <c r="C70" t="s">
        <v>198</v>
      </c>
    </row>
    <row r="71" spans="1:3" x14ac:dyDescent="0.35">
      <c r="A71" t="s">
        <v>199</v>
      </c>
      <c r="B71" s="20">
        <v>5035068</v>
      </c>
      <c r="C71" t="s">
        <v>200</v>
      </c>
    </row>
    <row r="72" spans="1:3" x14ac:dyDescent="0.35">
      <c r="A72" t="s">
        <v>201</v>
      </c>
      <c r="B72" s="20">
        <v>2393394</v>
      </c>
      <c r="C72" t="s">
        <v>202</v>
      </c>
    </row>
    <row r="73" spans="1:3" x14ac:dyDescent="0.35">
      <c r="A73" t="s">
        <v>203</v>
      </c>
      <c r="B73" s="20">
        <v>3671668</v>
      </c>
      <c r="C73" t="s">
        <v>204</v>
      </c>
    </row>
    <row r="74" spans="1:3" x14ac:dyDescent="0.35">
      <c r="A74" t="s">
        <v>205</v>
      </c>
      <c r="B74" s="20">
        <v>2080321</v>
      </c>
      <c r="C74" t="s">
        <v>206</v>
      </c>
    </row>
    <row r="75" spans="1:3" x14ac:dyDescent="0.35">
      <c r="A75" t="s">
        <v>207</v>
      </c>
      <c r="B75" s="20">
        <v>5122090</v>
      </c>
      <c r="C75" t="s">
        <v>208</v>
      </c>
    </row>
    <row r="76" spans="1:3" x14ac:dyDescent="0.35">
      <c r="A76" t="s">
        <v>209</v>
      </c>
      <c r="B76" s="20">
        <v>4497268</v>
      </c>
      <c r="C76" t="s">
        <v>210</v>
      </c>
    </row>
    <row r="77" spans="1:3" x14ac:dyDescent="0.35">
      <c r="A77" t="s">
        <v>211</v>
      </c>
      <c r="B77" s="20">
        <v>1198606</v>
      </c>
      <c r="C77" t="s">
        <v>212</v>
      </c>
    </row>
    <row r="78" spans="1:3" x14ac:dyDescent="0.35">
      <c r="A78" t="s">
        <v>213</v>
      </c>
      <c r="B78" s="20">
        <v>4054617</v>
      </c>
      <c r="C78" t="s">
        <v>214</v>
      </c>
    </row>
    <row r="79" spans="1:3" x14ac:dyDescent="0.35">
      <c r="A79" t="s">
        <v>215</v>
      </c>
      <c r="B79" s="20">
        <v>1517596</v>
      </c>
      <c r="C79" t="s">
        <v>216</v>
      </c>
    </row>
    <row r="80" spans="1:3" x14ac:dyDescent="0.35">
      <c r="A80" t="s">
        <v>217</v>
      </c>
      <c r="B80" s="20">
        <v>1137446</v>
      </c>
      <c r="C80" t="s">
        <v>218</v>
      </c>
    </row>
    <row r="81" spans="1:3" x14ac:dyDescent="0.35">
      <c r="A81" t="s">
        <v>219</v>
      </c>
      <c r="B81" s="20">
        <v>1152696</v>
      </c>
      <c r="C81" t="s">
        <v>220</v>
      </c>
    </row>
    <row r="82" spans="1:3" x14ac:dyDescent="0.35">
      <c r="A82" t="s">
        <v>221</v>
      </c>
      <c r="B82" s="20">
        <v>1381035</v>
      </c>
      <c r="C82" t="s">
        <v>222</v>
      </c>
    </row>
    <row r="83" spans="1:3" x14ac:dyDescent="0.35">
      <c r="A83" t="s">
        <v>223</v>
      </c>
      <c r="B83" s="20">
        <v>2282513</v>
      </c>
      <c r="C83" t="s">
        <v>224</v>
      </c>
    </row>
    <row r="84" spans="1:3" x14ac:dyDescent="0.35">
      <c r="A84" t="s">
        <v>225</v>
      </c>
      <c r="B84" s="20">
        <v>2233211</v>
      </c>
      <c r="C84" t="s">
        <v>226</v>
      </c>
    </row>
    <row r="85" spans="1:3" x14ac:dyDescent="0.35">
      <c r="A85" t="s">
        <v>227</v>
      </c>
      <c r="B85" s="20">
        <v>6355073</v>
      </c>
      <c r="C85" t="s">
        <v>228</v>
      </c>
    </row>
    <row r="86" spans="1:3" x14ac:dyDescent="0.35">
      <c r="A86" t="s">
        <v>229</v>
      </c>
      <c r="B86" s="20">
        <v>1185809</v>
      </c>
      <c r="C86" t="s">
        <v>230</v>
      </c>
    </row>
    <row r="87" spans="1:3" x14ac:dyDescent="0.35">
      <c r="A87" t="s">
        <v>231</v>
      </c>
      <c r="B87" s="20">
        <v>1157231</v>
      </c>
      <c r="C87" t="s">
        <v>232</v>
      </c>
    </row>
    <row r="88" spans="1:3" x14ac:dyDescent="0.35">
      <c r="A88" t="s">
        <v>233</v>
      </c>
      <c r="B88" s="20">
        <v>1919433</v>
      </c>
      <c r="C88" t="s">
        <v>234</v>
      </c>
    </row>
    <row r="89" spans="1:3" x14ac:dyDescent="0.35">
      <c r="A89" t="s">
        <v>235</v>
      </c>
      <c r="B89" s="20">
        <v>1405167</v>
      </c>
      <c r="C89" t="s">
        <v>236</v>
      </c>
    </row>
    <row r="90" spans="1:3" x14ac:dyDescent="0.35">
      <c r="A90" t="s">
        <v>237</v>
      </c>
      <c r="B90" s="20">
        <v>1568096</v>
      </c>
      <c r="C90" t="s">
        <v>238</v>
      </c>
    </row>
    <row r="91" spans="1:3" x14ac:dyDescent="0.35">
      <c r="A91" t="s">
        <v>239</v>
      </c>
      <c r="B91" s="20">
        <v>3685893</v>
      </c>
      <c r="C91" t="s">
        <v>240</v>
      </c>
    </row>
    <row r="92" spans="1:3" x14ac:dyDescent="0.35">
      <c r="A92" t="s">
        <v>241</v>
      </c>
      <c r="B92" s="20">
        <v>2313875</v>
      </c>
      <c r="C92" t="s">
        <v>242</v>
      </c>
    </row>
    <row r="93" spans="1:3" x14ac:dyDescent="0.35">
      <c r="A93" t="s">
        <v>243</v>
      </c>
      <c r="B93" s="20">
        <v>2357334</v>
      </c>
      <c r="C93" t="s">
        <v>244</v>
      </c>
    </row>
    <row r="94" spans="1:3" x14ac:dyDescent="0.35">
      <c r="A94" t="s">
        <v>245</v>
      </c>
      <c r="B94" s="20">
        <v>5364086</v>
      </c>
      <c r="C94" t="s">
        <v>246</v>
      </c>
    </row>
    <row r="95" spans="1:3" x14ac:dyDescent="0.35">
      <c r="A95" t="s">
        <v>247</v>
      </c>
      <c r="B95" s="20">
        <v>1706914</v>
      </c>
      <c r="C95" t="s">
        <v>248</v>
      </c>
    </row>
    <row r="96" spans="1:3" x14ac:dyDescent="0.35">
      <c r="A96" t="s">
        <v>249</v>
      </c>
      <c r="B96" s="20">
        <v>3485073</v>
      </c>
      <c r="C96" t="s">
        <v>250</v>
      </c>
    </row>
    <row r="97" spans="1:3" x14ac:dyDescent="0.35">
      <c r="A97" t="s">
        <v>251</v>
      </c>
      <c r="B97" s="20">
        <v>1207026</v>
      </c>
      <c r="C97" t="s">
        <v>252</v>
      </c>
    </row>
    <row r="98" spans="1:3" x14ac:dyDescent="0.35">
      <c r="A98" t="s">
        <v>253</v>
      </c>
      <c r="B98" s="20">
        <v>1952909</v>
      </c>
      <c r="C98" t="s">
        <v>254</v>
      </c>
    </row>
    <row r="99" spans="1:3" x14ac:dyDescent="0.35">
      <c r="A99" t="s">
        <v>255</v>
      </c>
      <c r="B99" s="20">
        <v>1354176</v>
      </c>
      <c r="C99" t="s">
        <v>256</v>
      </c>
    </row>
    <row r="100" spans="1:3" x14ac:dyDescent="0.35">
      <c r="A100" t="s">
        <v>257</v>
      </c>
      <c r="B100" s="20">
        <v>866118</v>
      </c>
      <c r="C100" t="s">
        <v>258</v>
      </c>
    </row>
    <row r="101" spans="1:3" x14ac:dyDescent="0.35">
      <c r="A101" t="s">
        <v>259</v>
      </c>
      <c r="B101" s="20">
        <v>1697214</v>
      </c>
      <c r="C101" t="s">
        <v>260</v>
      </c>
    </row>
    <row r="102" spans="1:3" x14ac:dyDescent="0.35">
      <c r="A102" t="s">
        <v>261</v>
      </c>
      <c r="B102" s="20">
        <v>1095342</v>
      </c>
      <c r="C102" t="s">
        <v>262</v>
      </c>
    </row>
    <row r="103" spans="1:3" x14ac:dyDescent="0.35">
      <c r="A103" t="s">
        <v>263</v>
      </c>
      <c r="B103" s="20">
        <v>1005031</v>
      </c>
      <c r="C103" t="s">
        <v>264</v>
      </c>
    </row>
    <row r="104" spans="1:3" x14ac:dyDescent="0.35">
      <c r="A104" t="s">
        <v>265</v>
      </c>
      <c r="B104" s="20">
        <v>1685628</v>
      </c>
      <c r="C104" t="s">
        <v>266</v>
      </c>
    </row>
    <row r="105" spans="1:3" x14ac:dyDescent="0.35">
      <c r="A105" t="s">
        <v>267</v>
      </c>
      <c r="B105" s="20">
        <v>2045957</v>
      </c>
      <c r="C105" t="s">
        <v>268</v>
      </c>
    </row>
    <row r="106" spans="1:3" x14ac:dyDescent="0.35">
      <c r="A106" t="s">
        <v>269</v>
      </c>
      <c r="B106" s="20">
        <v>206408</v>
      </c>
      <c r="C106" t="s">
        <v>270</v>
      </c>
    </row>
    <row r="107" spans="1:3" x14ac:dyDescent="0.35">
      <c r="A107" t="s">
        <v>271</v>
      </c>
      <c r="B107" s="20">
        <v>2003953</v>
      </c>
      <c r="C107" t="s">
        <v>272</v>
      </c>
    </row>
    <row r="108" spans="1:3" x14ac:dyDescent="0.35">
      <c r="A108" t="s">
        <v>273</v>
      </c>
      <c r="B108" s="20">
        <v>2810390</v>
      </c>
      <c r="C108" t="s">
        <v>274</v>
      </c>
    </row>
    <row r="109" spans="1:3" x14ac:dyDescent="0.35">
      <c r="A109" t="s">
        <v>275</v>
      </c>
      <c r="B109" s="20">
        <v>2319096</v>
      </c>
      <c r="C109" t="s">
        <v>276</v>
      </c>
    </row>
    <row r="110" spans="1:3" x14ac:dyDescent="0.35">
      <c r="A110" t="s">
        <v>277</v>
      </c>
      <c r="B110" s="20">
        <v>4114255</v>
      </c>
      <c r="C110" t="s">
        <v>278</v>
      </c>
    </row>
    <row r="111" spans="1:3" x14ac:dyDescent="0.35">
      <c r="A111" t="s">
        <v>279</v>
      </c>
      <c r="B111" s="20">
        <v>2119773</v>
      </c>
      <c r="C111" t="s">
        <v>280</v>
      </c>
    </row>
    <row r="112" spans="1:3" x14ac:dyDescent="0.35">
      <c r="A112" t="s">
        <v>281</v>
      </c>
      <c r="B112" s="20">
        <v>783918</v>
      </c>
      <c r="C112" t="s">
        <v>282</v>
      </c>
    </row>
    <row r="113" spans="1:3" x14ac:dyDescent="0.35">
      <c r="A113" t="s">
        <v>283</v>
      </c>
      <c r="B113" s="20">
        <v>1323667</v>
      </c>
      <c r="C113" t="s">
        <v>284</v>
      </c>
    </row>
    <row r="114" spans="1:3" x14ac:dyDescent="0.35">
      <c r="A114" t="s">
        <v>285</v>
      </c>
      <c r="B114" s="20">
        <v>3798383</v>
      </c>
      <c r="C114" t="s">
        <v>286</v>
      </c>
    </row>
    <row r="115" spans="1:3" x14ac:dyDescent="0.35">
      <c r="A115" t="s">
        <v>287</v>
      </c>
      <c r="B115" s="20">
        <v>1422048</v>
      </c>
      <c r="C115" t="s">
        <v>288</v>
      </c>
    </row>
    <row r="116" spans="1:3" x14ac:dyDescent="0.35">
      <c r="A116" t="s">
        <v>289</v>
      </c>
      <c r="B116" s="20">
        <v>1391959</v>
      </c>
      <c r="C116" t="s">
        <v>290</v>
      </c>
    </row>
    <row r="117" spans="1:3" x14ac:dyDescent="0.35">
      <c r="A117" t="s">
        <v>291</v>
      </c>
      <c r="B117" s="20">
        <v>1687191</v>
      </c>
      <c r="C117" t="s">
        <v>292</v>
      </c>
    </row>
    <row r="118" spans="1:3" x14ac:dyDescent="0.35">
      <c r="A118" t="s">
        <v>293</v>
      </c>
      <c r="B118" s="20">
        <v>1253167</v>
      </c>
      <c r="C118" t="s">
        <v>294</v>
      </c>
    </row>
    <row r="119" spans="1:3" x14ac:dyDescent="0.35">
      <c r="A119" t="s">
        <v>295</v>
      </c>
      <c r="B119" s="20">
        <v>2388693</v>
      </c>
      <c r="C119" t="s">
        <v>296</v>
      </c>
    </row>
    <row r="120" spans="1:3" x14ac:dyDescent="0.35">
      <c r="A120" t="s">
        <v>297</v>
      </c>
      <c r="B120" s="20">
        <v>1464343</v>
      </c>
      <c r="C120" t="s">
        <v>298</v>
      </c>
    </row>
    <row r="121" spans="1:3" x14ac:dyDescent="0.35">
      <c r="A121" t="s">
        <v>299</v>
      </c>
      <c r="B121" s="20">
        <v>5386737</v>
      </c>
      <c r="C121" t="s">
        <v>300</v>
      </c>
    </row>
    <row r="122" spans="1:3" x14ac:dyDescent="0.35">
      <c r="A122" t="s">
        <v>301</v>
      </c>
      <c r="B122" s="20">
        <v>1951557</v>
      </c>
      <c r="C122" t="s">
        <v>302</v>
      </c>
    </row>
    <row r="123" spans="1:3" x14ac:dyDescent="0.35">
      <c r="A123" t="s">
        <v>303</v>
      </c>
      <c r="B123" s="20">
        <v>1285467</v>
      </c>
      <c r="C123" t="s">
        <v>304</v>
      </c>
    </row>
    <row r="124" spans="1:3" x14ac:dyDescent="0.35">
      <c r="A124" t="s">
        <v>305</v>
      </c>
      <c r="B124" s="20">
        <v>2025591</v>
      </c>
      <c r="C124" t="s">
        <v>306</v>
      </c>
    </row>
    <row r="125" spans="1:3" x14ac:dyDescent="0.35">
      <c r="A125" t="s">
        <v>307</v>
      </c>
      <c r="B125" s="20">
        <v>4960045</v>
      </c>
      <c r="C125" t="s">
        <v>308</v>
      </c>
    </row>
    <row r="126" spans="1:3" x14ac:dyDescent="0.35">
      <c r="A126" t="s">
        <v>309</v>
      </c>
      <c r="B126" s="20">
        <v>2384328</v>
      </c>
      <c r="C126" t="s">
        <v>310</v>
      </c>
    </row>
    <row r="127" spans="1:3" x14ac:dyDescent="0.35">
      <c r="A127" t="s">
        <v>311</v>
      </c>
      <c r="B127" s="20">
        <v>6075177</v>
      </c>
      <c r="C127" t="s">
        <v>312</v>
      </c>
    </row>
    <row r="128" spans="1:3" x14ac:dyDescent="0.35">
      <c r="A128" t="s">
        <v>313</v>
      </c>
      <c r="B128" s="20">
        <v>1121284</v>
      </c>
      <c r="C128" t="s">
        <v>314</v>
      </c>
    </row>
    <row r="129" spans="1:3" x14ac:dyDescent="0.35">
      <c r="A129" t="s">
        <v>315</v>
      </c>
      <c r="B129" s="20">
        <v>1169909</v>
      </c>
      <c r="C129" t="s">
        <v>316</v>
      </c>
    </row>
    <row r="130" spans="1:3" x14ac:dyDescent="0.35">
      <c r="A130" t="s">
        <v>317</v>
      </c>
      <c r="B130" s="20">
        <v>1755097</v>
      </c>
      <c r="C130" t="s">
        <v>318</v>
      </c>
    </row>
    <row r="131" spans="1:3" x14ac:dyDescent="0.35">
      <c r="A131" t="s">
        <v>319</v>
      </c>
      <c r="B131" s="20">
        <v>1177567</v>
      </c>
      <c r="C131" t="s">
        <v>320</v>
      </c>
    </row>
    <row r="132" spans="1:3" x14ac:dyDescent="0.35">
      <c r="A132" t="s">
        <v>321</v>
      </c>
      <c r="B132" s="20">
        <v>994936</v>
      </c>
      <c r="C132" t="s">
        <v>322</v>
      </c>
    </row>
    <row r="133" spans="1:3" x14ac:dyDescent="0.35">
      <c r="A133" t="s">
        <v>323</v>
      </c>
      <c r="B133" s="20">
        <v>1260132</v>
      </c>
      <c r="C133" t="s">
        <v>324</v>
      </c>
    </row>
    <row r="134" spans="1:3" x14ac:dyDescent="0.35">
      <c r="A134" t="s">
        <v>325</v>
      </c>
      <c r="B134" s="20">
        <v>2227967</v>
      </c>
      <c r="C134" t="s">
        <v>326</v>
      </c>
    </row>
    <row r="135" spans="1:3" x14ac:dyDescent="0.35">
      <c r="A135" t="s">
        <v>327</v>
      </c>
      <c r="B135" s="20">
        <v>1438259</v>
      </c>
      <c r="C135" t="s">
        <v>328</v>
      </c>
    </row>
    <row r="136" spans="1:3" x14ac:dyDescent="0.35">
      <c r="A136" t="s">
        <v>329</v>
      </c>
      <c r="B136" s="20">
        <v>2507665</v>
      </c>
      <c r="C136" t="s">
        <v>330</v>
      </c>
    </row>
    <row r="137" spans="1:3" x14ac:dyDescent="0.35">
      <c r="A137" t="s">
        <v>331</v>
      </c>
      <c r="B137" s="20">
        <v>2177567</v>
      </c>
      <c r="C137" t="s">
        <v>332</v>
      </c>
    </row>
    <row r="138" spans="1:3" x14ac:dyDescent="0.35">
      <c r="A138" t="s">
        <v>333</v>
      </c>
      <c r="B138" s="20">
        <v>1655719</v>
      </c>
      <c r="C138" t="s">
        <v>334</v>
      </c>
    </row>
    <row r="139" spans="1:3" x14ac:dyDescent="0.35">
      <c r="A139" t="s">
        <v>335</v>
      </c>
      <c r="B139" s="20">
        <v>1973214</v>
      </c>
      <c r="C139" t="s">
        <v>336</v>
      </c>
    </row>
    <row r="140" spans="1:3" x14ac:dyDescent="0.35">
      <c r="A140" t="s">
        <v>337</v>
      </c>
      <c r="B140" s="20">
        <v>1252767</v>
      </c>
      <c r="C140" t="s">
        <v>338</v>
      </c>
    </row>
    <row r="141" spans="1:3" x14ac:dyDescent="0.35">
      <c r="A141" t="s">
        <v>339</v>
      </c>
      <c r="B141" s="20">
        <v>3398430</v>
      </c>
      <c r="C141" t="s">
        <v>340</v>
      </c>
    </row>
    <row r="142" spans="1:3" x14ac:dyDescent="0.35">
      <c r="A142" t="s">
        <v>341</v>
      </c>
      <c r="B142" s="20">
        <v>761782</v>
      </c>
      <c r="C142" t="s">
        <v>342</v>
      </c>
    </row>
    <row r="143" spans="1:3" x14ac:dyDescent="0.35">
      <c r="A143" t="s">
        <v>343</v>
      </c>
      <c r="B143" s="20">
        <v>2212835</v>
      </c>
      <c r="C143" t="s">
        <v>344</v>
      </c>
    </row>
    <row r="144" spans="1:3" x14ac:dyDescent="0.35">
      <c r="A144" t="s">
        <v>345</v>
      </c>
      <c r="B144" s="20">
        <v>5024000</v>
      </c>
      <c r="C144" t="s">
        <v>346</v>
      </c>
    </row>
    <row r="145" spans="1:3" x14ac:dyDescent="0.35">
      <c r="A145" t="s">
        <v>347</v>
      </c>
      <c r="B145" s="20">
        <v>2012305</v>
      </c>
      <c r="C145" t="s">
        <v>348</v>
      </c>
    </row>
    <row r="146" spans="1:3" x14ac:dyDescent="0.35">
      <c r="A146" t="s">
        <v>349</v>
      </c>
      <c r="B146" s="20">
        <v>1739737</v>
      </c>
      <c r="C146" t="s">
        <v>350</v>
      </c>
    </row>
    <row r="147" spans="1:3" x14ac:dyDescent="0.35">
      <c r="A147" t="s">
        <v>351</v>
      </c>
      <c r="B147" s="20">
        <v>2421506</v>
      </c>
      <c r="C147" t="s">
        <v>352</v>
      </c>
    </row>
    <row r="148" spans="1:3" x14ac:dyDescent="0.35">
      <c r="A148" t="s">
        <v>353</v>
      </c>
      <c r="B148" s="20">
        <v>2772576</v>
      </c>
      <c r="C148" t="s">
        <v>354</v>
      </c>
    </row>
    <row r="149" spans="1:3" x14ac:dyDescent="0.35">
      <c r="A149" t="s">
        <v>355</v>
      </c>
      <c r="B149" s="20">
        <v>724612</v>
      </c>
      <c r="C149" t="s">
        <v>356</v>
      </c>
    </row>
    <row r="150" spans="1:3" x14ac:dyDescent="0.35">
      <c r="A150" t="s">
        <v>357</v>
      </c>
      <c r="B150" s="20">
        <v>2738063</v>
      </c>
      <c r="C150" t="s">
        <v>358</v>
      </c>
    </row>
    <row r="151" spans="1:3" x14ac:dyDescent="0.35">
      <c r="A151" t="s">
        <v>359</v>
      </c>
      <c r="B151" s="20">
        <v>610750</v>
      </c>
      <c r="C151" t="s">
        <v>360</v>
      </c>
    </row>
    <row r="152" spans="1:3" x14ac:dyDescent="0.35">
      <c r="A152" t="s">
        <v>361</v>
      </c>
      <c r="B152" s="20">
        <v>2093393</v>
      </c>
      <c r="C152" t="s">
        <v>362</v>
      </c>
    </row>
    <row r="153" spans="1:3" x14ac:dyDescent="0.35">
      <c r="A153" t="s">
        <v>363</v>
      </c>
      <c r="B153" s="20">
        <v>3626617</v>
      </c>
      <c r="C153" t="s">
        <v>364</v>
      </c>
    </row>
    <row r="154" spans="1:3" x14ac:dyDescent="0.35">
      <c r="A154" t="s">
        <v>365</v>
      </c>
      <c r="B154" s="20">
        <v>1112947</v>
      </c>
      <c r="C154" t="s">
        <v>366</v>
      </c>
    </row>
    <row r="156" spans="1:3" x14ac:dyDescent="0.35">
      <c r="B156" s="20"/>
    </row>
    <row r="167" spans="1:1" x14ac:dyDescent="0.35">
      <c r="A167" t="s">
        <v>367</v>
      </c>
    </row>
    <row r="168" spans="1:1" x14ac:dyDescent="0.35">
      <c r="A168" t="s">
        <v>368</v>
      </c>
    </row>
    <row r="171" spans="1:1" x14ac:dyDescent="0.35">
      <c r="A171" t="s">
        <v>369</v>
      </c>
    </row>
    <row r="172" spans="1:1" x14ac:dyDescent="0.35">
      <c r="A172" t="s">
        <v>370</v>
      </c>
    </row>
  </sheetData>
  <sheetProtection algorithmName="SHA-512" hashValue="Fkwb0tIBPSB6/ZkHSNog5jGngTjDtNou18ZQ4IiXI2LnWtVsZb3coZ+vZphytkQ2bZ+YZ9HpOXZJK5yNjmhZRw==" saltValue="KrhOuhViVupjtTR7ek19NA=="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5E388-805F-4122-B2AB-5FC4D675CB0E}">
  <sheetPr>
    <tabColor theme="0" tint="-4.9989318521683403E-2"/>
  </sheetPr>
  <dimension ref="A1:R14"/>
  <sheetViews>
    <sheetView workbookViewId="0">
      <selection activeCell="A6" sqref="A6"/>
    </sheetView>
  </sheetViews>
  <sheetFormatPr defaultRowHeight="14.5" x14ac:dyDescent="0.35"/>
  <sheetData>
    <row r="1" spans="1:18" x14ac:dyDescent="0.35">
      <c r="A1" t="s">
        <v>371</v>
      </c>
      <c r="B1" t="s">
        <v>372</v>
      </c>
      <c r="C1" t="s">
        <v>373</v>
      </c>
      <c r="D1" t="s">
        <v>374</v>
      </c>
      <c r="E1" t="s">
        <v>375</v>
      </c>
      <c r="F1" t="s">
        <v>375</v>
      </c>
      <c r="G1" t="s">
        <v>376</v>
      </c>
      <c r="H1" t="s">
        <v>376</v>
      </c>
      <c r="I1" t="s">
        <v>376</v>
      </c>
      <c r="J1" t="s">
        <v>376</v>
      </c>
      <c r="K1" t="s">
        <v>376</v>
      </c>
      <c r="L1" t="s">
        <v>376</v>
      </c>
      <c r="M1" t="s">
        <v>376</v>
      </c>
      <c r="N1" t="s">
        <v>376</v>
      </c>
      <c r="O1" t="s">
        <v>377</v>
      </c>
      <c r="P1" t="s">
        <v>377</v>
      </c>
      <c r="Q1" t="s">
        <v>378</v>
      </c>
      <c r="R1" s="27" t="s">
        <v>378</v>
      </c>
    </row>
    <row r="2" spans="1:18" x14ac:dyDescent="0.35">
      <c r="A2" t="s">
        <v>379</v>
      </c>
      <c r="B2">
        <v>1</v>
      </c>
      <c r="C2">
        <v>1</v>
      </c>
      <c r="D2">
        <v>1</v>
      </c>
      <c r="E2">
        <v>1</v>
      </c>
      <c r="F2">
        <v>2</v>
      </c>
      <c r="G2">
        <v>1</v>
      </c>
      <c r="H2">
        <v>2</v>
      </c>
      <c r="I2">
        <v>3</v>
      </c>
      <c r="J2">
        <v>4</v>
      </c>
      <c r="K2">
        <v>5</v>
      </c>
      <c r="L2">
        <v>6</v>
      </c>
      <c r="M2">
        <v>7</v>
      </c>
      <c r="N2">
        <v>8</v>
      </c>
      <c r="O2">
        <v>1</v>
      </c>
      <c r="P2">
        <v>2</v>
      </c>
      <c r="Q2">
        <v>1</v>
      </c>
      <c r="R2" s="27">
        <v>2</v>
      </c>
    </row>
    <row r="3" spans="1:18" x14ac:dyDescent="0.35">
      <c r="A3" t="s">
        <v>380</v>
      </c>
      <c r="B3" t="str">
        <f>B1&amp;"."&amp;B2</f>
        <v>LANAME.1</v>
      </c>
      <c r="C3" t="str">
        <f t="shared" ref="C3:R3" si="0">C1&amp;"."&amp;C2</f>
        <v>LAONSCODE.1</v>
      </c>
      <c r="D3" t="str">
        <f t="shared" si="0"/>
        <v>FUND.1</v>
      </c>
      <c r="E3" t="str">
        <f t="shared" si="0"/>
        <v>CONTACT.1</v>
      </c>
      <c r="F3" t="str">
        <f t="shared" si="0"/>
        <v>CONTACT.2</v>
      </c>
      <c r="G3" t="str">
        <f t="shared" si="0"/>
        <v>SPEND.1</v>
      </c>
      <c r="H3" t="str">
        <f t="shared" si="0"/>
        <v>SPEND.2</v>
      </c>
      <c r="I3" t="str">
        <f t="shared" si="0"/>
        <v>SPEND.3</v>
      </c>
      <c r="J3" t="str">
        <f t="shared" si="0"/>
        <v>SPEND.4</v>
      </c>
      <c r="K3" t="str">
        <f t="shared" si="0"/>
        <v>SPEND.5</v>
      </c>
      <c r="L3" t="str">
        <f t="shared" si="0"/>
        <v>SPEND.6</v>
      </c>
      <c r="M3" t="str">
        <f t="shared" si="0"/>
        <v>SPEND.7</v>
      </c>
      <c r="N3" t="str">
        <f t="shared" si="0"/>
        <v>SPEND.8</v>
      </c>
      <c r="O3" t="str">
        <f t="shared" si="0"/>
        <v>QUAL.1</v>
      </c>
      <c r="P3" t="str">
        <f t="shared" si="0"/>
        <v>QUAL.2</v>
      </c>
      <c r="Q3" t="str">
        <f t="shared" si="0"/>
        <v>OTHER.1</v>
      </c>
      <c r="R3" s="27" t="str">
        <f t="shared" si="0"/>
        <v>OTHER.2</v>
      </c>
    </row>
    <row r="4" spans="1:18" ht="58" x14ac:dyDescent="0.35">
      <c r="A4" s="22" t="s">
        <v>381</v>
      </c>
      <c r="B4" s="22" t="s">
        <v>382</v>
      </c>
      <c r="C4" s="22" t="s">
        <v>383</v>
      </c>
      <c r="D4" s="22" t="s">
        <v>384</v>
      </c>
      <c r="E4" s="22" t="s">
        <v>385</v>
      </c>
      <c r="F4" s="22" t="s">
        <v>386</v>
      </c>
      <c r="G4" s="22" t="s">
        <v>387</v>
      </c>
      <c r="H4" s="22" t="s">
        <v>388</v>
      </c>
      <c r="I4" s="22" t="s">
        <v>389</v>
      </c>
      <c r="J4" s="22" t="s">
        <v>390</v>
      </c>
      <c r="K4" s="22" t="s">
        <v>391</v>
      </c>
      <c r="L4" s="22" t="s">
        <v>392</v>
      </c>
      <c r="M4" s="22" t="s">
        <v>393</v>
      </c>
      <c r="N4" s="22" t="s">
        <v>394</v>
      </c>
      <c r="O4" s="22" t="s">
        <v>395</v>
      </c>
      <c r="P4" s="22" t="s">
        <v>396</v>
      </c>
      <c r="Q4" s="23" t="s">
        <v>397</v>
      </c>
      <c r="R4" s="24" t="s">
        <v>398</v>
      </c>
    </row>
    <row r="5" spans="1:18" x14ac:dyDescent="0.35">
      <c r="A5" t="s">
        <v>399</v>
      </c>
      <c r="B5" t="str">
        <f>IF(ISBLANK('Spend return'!B18),"BLANK",'Spend return'!B18)</f>
        <v>Essex</v>
      </c>
      <c r="C5" t="str">
        <f>IF(ISBLANK('Spend return'!B18),"BLANK",INDEX('LA Allocations'!$C$2:$C$154,MATCH('Spend return'!B18,'LA Allocations'!$A$2:$A$154,0)))</f>
        <v>E10000012</v>
      </c>
      <c r="D5">
        <f>IF(ISBLANK('Spend return'!B19),"BLANK",'Spend return'!B19)</f>
        <v>9002564</v>
      </c>
      <c r="E5" t="str">
        <f>IF(ISBLANK('Spend return'!B24),"BLANK",'Spend return'!B24)</f>
        <v>BLANK</v>
      </c>
      <c r="F5" t="str">
        <f>IF(ISBLANK('Spend return'!B25),"BLANK",'Spend return'!B25)</f>
        <v>BLANK</v>
      </c>
      <c r="G5" t="str">
        <f>IF(ISBLANK('Spend return'!B30),"BLANK",'Spend return'!B30)</f>
        <v>Yes - the funding has been allocated in full to adult social care</v>
      </c>
      <c r="H5" t="str">
        <f>IF(ISBLANK('Spend return'!B35),"BLANK",'Spend return'!B35)</f>
        <v>Yes - we are targeting this area</v>
      </c>
      <c r="I5" t="str">
        <f>IF(ISBLANK('Spend return'!B36),"BLANK",'Spend return'!B36)</f>
        <v>Yes - we are targeting this area</v>
      </c>
      <c r="J5" t="str">
        <f>IF(ISBLANK('Spend return'!B37),"BLANK",'Spend return'!B37)</f>
        <v>Yes - we are targeting this area</v>
      </c>
      <c r="K5">
        <f>IF(ISBLANK('Spend return'!B42),"BLANK",'Spend return'!B42)</f>
        <v>1100000</v>
      </c>
      <c r="L5">
        <f>IF(ISBLANK('Spend return'!B43),"BLANK",'Spend return'!B43)</f>
        <v>6800000</v>
      </c>
      <c r="M5">
        <f>IF(ISBLANK('Spend return'!B44),"BLANK",'Spend return'!B44)</f>
        <v>1102564</v>
      </c>
      <c r="N5">
        <f>IF(ISBLANK('Spend return'!B45),"BLANK",'Spend return'!B45)</f>
        <v>9002564</v>
      </c>
      <c r="O5" t="str">
        <f>IF(ISBLANK('Qualitative report'!A19),"BLANK",'Qualitative report'!A19)</f>
        <v xml:space="preserve">Securing and retaining high quality workforce remains an ongoing challenge for the market.  About 12% of care sector jobs are vacant.  The Workforce Retention Fund will help give workforce stability for providers over the winter months. This in turn enables them to take on short term caseloads and at short notice, knowing that they have sufficient capacity to maintain services for their longer-term clients.
The use of the funding to support retention of staff in the care market compliments other initiatives such the incentive payments we are delivering through the Discharge Fund to providers to support hospital discharge and address capacity challenges in hard to source areas and over the weekend. 
These two arrangements combined, along with block purchasing arrangements help give greater certainty that the market is able to respond at times of peak demand.
However, it is not simply a case of buying more, we also need to ensure that the workforce has the necessary skills and knowledge to meet local demand.  The care Worker Training Fund will enable providers to release staff to attend training course put on by our Provider Quality Innovation Team and arrange cover for that member of staff, maintaining capacity levels.
In addition to the above, providers like many others are impacted by the increased costs of living. While staffing is a significant factor in maintaining the viability of the local care market it is not the only overhead they have.  That is why we will also be using the MSIF to increase fee rates in IRN and working age adults services over this period, as we continue work to move towards paying Fair Cost of Care rates over 2023-25 subject to available funding. </v>
      </c>
      <c r="P5" t="str">
        <f>IF(ISBLANK('Qualitative report'!A23),"BLANK",'Qualitative report'!A23)</f>
        <v xml:space="preserve">We have feed into the development of the NHS Winter Plans identifying the role the Local Authority can play in supporting the delivery of the plans, building a shared understanding of the challenges and the links between initiatives.
At a local level we work with the alliances within each ICS that Essex is a part of to make sure that proposals developed through the Better Care Fund and Discharge Fund, and the MSIF complement each other. 
Where the Winter Plans and Discharge Fund have focussed on bespoke initiatives to accelerate discharge activity and acute services the MSIF has been utilised to provide greater certainty of capacity across the provider market.
With a focus on provider development and retention the MSIF proposals support the NHS winter plans by ensuring capacity at times of peak demand and equipping providers with the skills and knowledge to tackle more complex cases.
For example, the care workforce retention fund will help make sure there is capacity in services such domiciliary care and residential care and ensure that there is provision available to support people discharged from hospital. 
We will also be working with NHS partners to identify the quality and training needs of local providers to help shape and influence the courses delivered through our Provider Quality Innovation Team.
</v>
      </c>
      <c r="Q5" s="25">
        <v>1</v>
      </c>
      <c r="R5" s="27" t="str">
        <f>IF(ISBLANK('Spend return'!AA65),"BLANK",'Spend return'!AA65)</f>
        <v>iwFke6</v>
      </c>
    </row>
    <row r="14" spans="1:18" x14ac:dyDescent="0.35">
      <c r="G14" s="22"/>
      <c r="H14" s="22"/>
      <c r="O14" s="22"/>
    </row>
  </sheetData>
  <sheetProtection algorithmName="SHA-512" hashValue="73AVoutWwudrl6fUY7YsLo/eMmO29xb8nHwGVmR7kNoWtI9yVZ9Zj7OOkG40mpErgwWmDDlqLIAFokJqODUtBw==" saltValue="tYQk7EWX1GdSqBwlBkoOmQ==" spinCount="100000"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34A7656483B74FB66C73ECEA17E281" ma:contentTypeVersion="16" ma:contentTypeDescription="Create a new document." ma:contentTypeScope="" ma:versionID="d88c0ba2c7e3e557fe2418f1560e8ee0">
  <xsd:schema xmlns:xsd="http://www.w3.org/2001/XMLSchema" xmlns:xs="http://www.w3.org/2001/XMLSchema" xmlns:p="http://schemas.microsoft.com/office/2006/metadata/properties" xmlns:ns2="a9f12287-5f74-4593-92c9-e973669b9a71" xmlns:ns3="6140e513-9c0e-4e73-9b29-9e780522eb94" xmlns:ns4="6a461f78-e7a2-485a-8a47-5fc604b04102" targetNamespace="http://schemas.microsoft.com/office/2006/metadata/properties" ma:root="true" ma:fieldsID="3809a9744ec6f5105086b8f4d0063962" ns2:_="" ns3:_="" ns4:_="">
    <xsd:import namespace="a9f12287-5f74-4593-92c9-e973669b9a71"/>
    <xsd:import namespace="6140e513-9c0e-4e73-9b29-9e780522eb94"/>
    <xsd:import namespace="6a461f78-e7a2-485a-8a47-5fc604b0410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4:TaxCatchAll"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f12287-5f74-4593-92c9-e973669b9a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1de9a85-6517-4fbb-af6e-3d8f59a4cb5b"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140e513-9c0e-4e73-9b29-9e780522eb9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a461f78-e7a2-485a-8a47-5fc604b04102"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4949a60c-2f02-47cb-a047-3b6a94da86a8}" ma:internalName="TaxCatchAll" ma:showField="CatchAllData" ma:web="6140e513-9c0e-4e73-9b29-9e780522eb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9f12287-5f74-4593-92c9-e973669b9a71">
      <Terms xmlns="http://schemas.microsoft.com/office/infopath/2007/PartnerControls"/>
    </lcf76f155ced4ddcb4097134ff3c332f>
    <TaxCatchAll xmlns="6a461f78-e7a2-485a-8a47-5fc604b04102"/>
  </documentManagement>
</p:properties>
</file>

<file path=customXml/itemProps1.xml><?xml version="1.0" encoding="utf-8"?>
<ds:datastoreItem xmlns:ds="http://schemas.openxmlformats.org/officeDocument/2006/customXml" ds:itemID="{E06FE3C2-7160-4DC4-B7FA-C2D4984B6E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f12287-5f74-4593-92c9-e973669b9a71"/>
    <ds:schemaRef ds:uri="6140e513-9c0e-4e73-9b29-9e780522eb94"/>
    <ds:schemaRef ds:uri="6a461f78-e7a2-485a-8a47-5fc604b041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543229-4E1C-4695-BAEB-D1FEFD36F3E3}">
  <ds:schemaRefs>
    <ds:schemaRef ds:uri="http://schemas.microsoft.com/sharepoint/v3/contenttype/forms"/>
  </ds:schemaRefs>
</ds:datastoreItem>
</file>

<file path=customXml/itemProps3.xml><?xml version="1.0" encoding="utf-8"?>
<ds:datastoreItem xmlns:ds="http://schemas.openxmlformats.org/officeDocument/2006/customXml" ds:itemID="{AC992771-BD05-4340-8B49-904369B8A8C5}">
  <ds:schemaRefs>
    <ds:schemaRef ds:uri="http://purl.org/dc/terms/"/>
    <ds:schemaRef ds:uri="http://schemas.microsoft.com/office/infopath/2007/PartnerControls"/>
    <ds:schemaRef ds:uri="a9f12287-5f74-4593-92c9-e973669b9a71"/>
    <ds:schemaRef ds:uri="http://schemas.microsoft.com/office/2006/documentManagement/types"/>
    <ds:schemaRef ds:uri="http://schemas.openxmlformats.org/package/2006/metadata/core-properties"/>
    <ds:schemaRef ds:uri="http://purl.org/dc/elements/1.1/"/>
    <ds:schemaRef ds:uri="6a461f78-e7a2-485a-8a47-5fc604b04102"/>
    <ds:schemaRef ds:uri="6140e513-9c0e-4e73-9b29-9e780522eb94"/>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Spend return</vt:lpstr>
      <vt:lpstr>Qualitative report</vt:lpstr>
      <vt:lpstr>LA Allocations</vt:lpstr>
      <vt:lpstr>Output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2023-08-21T14:30:49Z</dcterms:created>
  <dcterms:modified xsi:type="dcterms:W3CDTF">2023-10-24T16:47:04Z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0x010100BB34A7656483B74FB66C73ECEA17E281</vt:lpwstr>
  </property>
  <property fmtid="{D5CDD505-2E9C-101B-9397-08002B2CF9AE}" pid="3" name="MediaServiceImageTags">
    <vt:lpwstr/>
  </property>
  <property fmtid="{D5CDD505-2E9C-101B-9397-08002B2CF9AE}" pid="4" name="TaxCatchAll">
    <vt:lpwstr/>
  </property>
  <property fmtid="{D5CDD505-2E9C-101B-9397-08002B2CF9AE}" pid="5" name="MSIP_Label_39d8be9e-c8d9-4b9c-bd40-2c27cc7ea2e6_Enabled">
    <vt:lpwstr>true</vt:lpwstr>
  </property>
  <property fmtid="{D5CDD505-2E9C-101B-9397-08002B2CF9AE}" pid="6" name="MSIP_Label_39d8be9e-c8d9-4b9c-bd40-2c27cc7ea2e6_SetDate">
    <vt:lpwstr>2023-09-01T07:16:12Z</vt:lpwstr>
  </property>
  <property fmtid="{D5CDD505-2E9C-101B-9397-08002B2CF9AE}" pid="7" name="MSIP_Label_39d8be9e-c8d9-4b9c-bd40-2c27cc7ea2e6_Method">
    <vt:lpwstr>Standard</vt:lpwstr>
  </property>
  <property fmtid="{D5CDD505-2E9C-101B-9397-08002B2CF9AE}" pid="8" name="MSIP_Label_39d8be9e-c8d9-4b9c-bd40-2c27cc7ea2e6_Name">
    <vt:lpwstr>39d8be9e-c8d9-4b9c-bd40-2c27cc7ea2e6</vt:lpwstr>
  </property>
  <property fmtid="{D5CDD505-2E9C-101B-9397-08002B2CF9AE}" pid="9" name="MSIP_Label_39d8be9e-c8d9-4b9c-bd40-2c27cc7ea2e6_SiteId">
    <vt:lpwstr>a8b4324f-155c-4215-a0f1-7ed8cc9a992f</vt:lpwstr>
  </property>
  <property fmtid="{D5CDD505-2E9C-101B-9397-08002B2CF9AE}" pid="10" name="MSIP_Label_39d8be9e-c8d9-4b9c-bd40-2c27cc7ea2e6_ActionId">
    <vt:lpwstr>d7271a3c-05d2-41bc-886d-b38fd196e9c9</vt:lpwstr>
  </property>
  <property fmtid="{D5CDD505-2E9C-101B-9397-08002B2CF9AE}" pid="11" name="MSIP_Label_39d8be9e-c8d9-4b9c-bd40-2c27cc7ea2e6_ContentBits">
    <vt:lpwstr>0</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