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535C0253-3240-44A6-AD7E-47928C438200}" xr6:coauthVersionLast="47" xr6:coauthVersionMax="47" xr10:uidLastSave="{00000000-0000-0000-0000-000000000000}"/>
  <bookViews>
    <workbookView xWindow="-30840" yWindow="-2610" windowWidth="30960" windowHeight="169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<sst xmlns="http://schemas.openxmlformats.org/spreadsheetml/2006/main" count="428" uniqueCount="404">
  <si>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</si>
  <si>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</si>
  <si>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</si>
  <si>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</si>
  <si>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</si>
  <si>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</si>
  <si>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</si>
  <si>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</si>
  <si>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</si>
  <si>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</si>
  <si>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</si>
  <si>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</si>
  <si>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</si>
  <si>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</si>
  <si>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</si>
  <si>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</si>
  <si>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</si>
  <si>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</si>
  <si>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</si>
  <si>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</si>
  <si>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</si>
  <si>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</si>
  <si>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</si>
  <si>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</si>
  <si>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</si>
  <si>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</si>
  <si>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</si>
  <si>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</si>
  <si>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</si>
  <si>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</si>
  <si>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</si>
  <si>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</si>
  <si>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Brighton and Hove</t>
  </si>
  <si>
    <t>Total MSIF Workforce Fund allocation</t>
  </si>
  <si>
    <t>(2) Please enter the details of the person completing this form.</t>
  </si>
  <si>
    <t>Name</t>
  </si>
  <si>
    <t>Email address</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</si>
  <si>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</si>
  <si>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</si>
  <si>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</si>
  <si>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</si>
  <si>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</si>
  <si>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</si>
  <si>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</si>
  <si>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</si>
  <si>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</si>
  <si>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</si>
  <si>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</si>
  <si>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</si>
  <si>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</si>
  <si>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</si>
  <si>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</si>
  <si>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</si>
  <si>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</si>
  <si>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</si>
  <si>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</si>
  <si>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</si>
  <si>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</si>
  <si>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</si>
  <si>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</si>
  <si>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 xml:space="preserve">Homecare/Domiciliary Care – The Local Authority has recently completed the contracting of its Homecare provision in the city.  This has resulted in significant changes in the way this contract operates including significant investment into this service through the use of the MSIF.   This investment has resulted in increased capacity and significant improvement in flow in the system.  The new service specification and payment arrangements support a more flexible model of delivery and also supports workforce recruitment and retention challenges previously faced under the previous contract arrangements.  Under the previous contract providers where paid only for the minutes of care that are actually provided. These call durations where variable in nature and subject to change at short notice meaning that a care call may have been shorter than that which is rostered. This means that staff are not guaranteed pay or set working hours in relation to the care calls they deliver.  The changes we have made have been beneficial in addressing this and the links to recruitment and retention and will provide a more sustainable model of delivery going forward. This new model and contract has been well supported by partners across the system within Brighton &amp; Hove.
Fees to Providers – The costs of services and particular those across working age adults has been a significant area of pressure.  The funding provided through the MSIF has been used to fund significant increases in the rates paid for the spot purchasing of Specialist Adult Mental Health Provision and also across older people dementia residential and nursing services.  This area has seen significant pressures for the second half of the year. We have also seen an increase in the costs associated with supporting adults with learning disabilities to remain at home.  We also continue to support and provide sustainability through increased fee negotiations across all providers where the cost pressures faced by providers is impacting on their ability to deliver of services and is resulting in increasing cost pressures for the Local Authority. Alongside this we have also entered into block contract arrangements for a range of residential and nursing provision to manage supply and costs across a range of priority areas including dementia care.  As setout previously in our market and sustainability plan this is an area of high priority for the Local Authority.  These block contracting arrangements are entered into above our published rates but this approach not only supports the Council in its ability to manage supply and rising costs but also provides some sustainability and security for providers within the local market.  We also continue to fund spot purchasing activity above our published rates where this is necessary and has become increasing challenging to source particular areas of provision.
</t>
  </si>
  <si>
    <t>(2) How do your capacity plans and planned use of the fund outlined in question 1 align with NHS winter plans? (500 words maximum)</t>
  </si>
  <si>
    <t xml:space="preserve">The Market Sustainability and Improvement Fund is key in ensuring the stability and quality of Social Care Services to support the delivery of the NHS winter plan including preventing avoidable admissisions and enhancing capacity.
It is important to recognise the role that homecare plays in keeping people safe and well at home and is key to reducing hospital admissions.  The new contracts have been configured with the aim of supporting and enabling place-based partnerships and the collaborative arrangements formed by the organisations responsible for coordinating and delivering health and care services in each neighbourhood/community.  We recognise the significant impact that not having a well resourced and high performing homecare provision in the City has on the overall performance of the health and care system.  Over the last few years we have at times experienced significant delays and challenges re accessing domiciliary care across the system.  The changes that have been made to the contract have already resulted in improved flow across both community and hospital referrals with historical waiting lists reduced and waiting times down significantly.  This will continue to be monitored over the coming months and through the winter.  As described above we we continue to develop our supply of residential provision to ensure that sufficient capacity is in place to meet the demand within the city.  By ensuring we have sufficient capacity in high priority areas to support timely discharge from Hospital and ensure people can be supported to remain in the community we can reduce pressures on the hospital system. We are also continuing to invest in the purchasing of placements across working age adults specialist services both in the community and care homes.  This not only enables us to support people to be discharged from hospital settings but also to keep people safe in the community and avoid admission to hospital.  These costs have increased and we will continue to invest in this area. We are currently contracting for a range of Supported Living and Community Support services, the outcomes as part of this that will support the winter plan as follows:
•	Increase Specialist provision for 18 to 25-year-olds improving referral pathways and communication.
•	increase the use of out of hospital provisions including D2A (Discharge to Access)
•	review and mainstream our mental health Step Down service to minimise delayed transfers of care.
•	increase capacity and suitability of onward accommodation and support offers to people leaving the hospital.
•	increase services for people with co-existing conditions such as autism and substance misuse.
•	increase the provision of mental health residential care services including services which support people with mental health and substance misuse support needs.
•	develop and improve housing pathways.
</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</si>
  <si>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</si>
  <si>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</si>
  <si>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</si>
  <si>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</si>
  <si>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</si>
  <si>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</si>
  <si>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</si>
  <si>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</si>
  <si>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</si>
  <si>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</si>
  <si>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</si>
  <si>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</si>
  <si>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</si>
  <si>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</si>
  <si>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</si>
  <si>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</si>
  <si>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</si>
  <si>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</si>
  <si>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</si>
  <si>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</si>
  <si>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</si>
  <si>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</si>
  <si>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</si>
  <si>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</si>
  <si>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</si>
  <si>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</si>
  <si>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</si>
  <si>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</si>
  <si>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</si>
  <si>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</si>
  <si>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</si>
  <si>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</si>
  <si>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</si>
  <si>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</si>
  <si>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</si>
  <si>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</si>
  <si>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</si>
  <si>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</si>
  <si>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</si>
  <si>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</si>
  <si>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</si>
  <si>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</si>
  <si>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</si>
  <si>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</si>
  <si>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</si>
  <si>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</si>
  <si>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</si>
  <si>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</si>
  <si>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</si>
  <si>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</si>
  <si>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</si>
  <si>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</si>
  <si>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</si>
  <si>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</si>
  <si>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</si>
  <si>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</si>
  <si>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</si>
  <si>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</si>
  <si>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</si>
  <si>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</si>
  <si>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</si>
  <si>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</si>
  <si>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</si>
  <si>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</si>
  <si>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</si>
  <si>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</si>
  <si>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</si>
  <si>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</si>
  <si>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</si>
  <si>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</si>
  <si>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</si>
  <si>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</si>
  <si>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</si>
  <si>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</si>
  <si>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</si>
  <si>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</si>
  <si>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</si>
  <si>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</si>
  <si>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</si>
  <si>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</si>
  <si>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</si>
  <si>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</si>
  <si>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</si>
  <si>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</si>
  <si>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</si>
  <si>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</si>
  <si>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</si>
  <si>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</si>
  <si>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</si>
  <si>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</si>
  <si>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</si>
  <si>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</si>
  <si>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</si>
  <si>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</si>
  <si>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</si>
  <si>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</si>
  <si>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</si>
  <si>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</si>
  <si>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</si>
  <si>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</si>
  <si>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</si>
  <si>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</si>
  <si>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</si>
  <si>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</si>
  <si>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</si>
  <si>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</si>
  <si>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</si>
  <si>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</si>
  <si>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</si>
  <si>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</si>
  <si>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</si>
  <si>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</si>
  <si>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</si>
  <si>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</si>
  <si>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</si>
  <si>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</si>
  <si>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</si>
  <si>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</si>
  <si>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</si>
  <si>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</si>
  <si>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</si>
  <si>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</si>
  <si>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</si>
  <si>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</si>
  <si>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</si>
  <si>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</si>
  <si>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</si>
  <si>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</si>
  <si>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</si>
  <si>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</si>
  <si>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</si>
  <si>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</si>
  <si>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</si>
  <si>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</si>
  <si>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</si>
  <si>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</si>
  <si>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</si>
  <si>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</si>
  <si>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</si>
  <si>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</si>
  <si>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</si>
  <si>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</si>
  <si>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</si>
  <si>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</si>
  <si>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</si>
  <si>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</si>
  <si>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</si>
  <si>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</si>
  <si>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</si>
  <si>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</si>
  <si>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</si>
  <si>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</si>
  <si>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</si>
  <si>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</si>
  <si>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</si>
  <si>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</si>
  <si>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</si>
  <si>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</si>
  <si>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</si>
  <si>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</si>
  <si>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</si>
  <si>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</si>
  <si>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</si>
  <si>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</si>
  <si>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</si>
  <si>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</si>
  <si>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</si>
  <si>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</si>
  <si>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</si>
  <si>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</si>
  <si>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</si>
  <si>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</si>
  <si>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</si>
  <si>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</si>
  <si>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</si>
  <si>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</si>
  <si>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</si>
  <si>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</si>
  <si>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</si>
  <si>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</si>
  <si>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</si>
  <si>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</si>
  <si>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</si>
  <si>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</si>
  <si>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</si>
  <si>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</si>
  <si>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</si>
  <si>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</si>
  <si>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</si>
  <si>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</si>
  <si>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</si>
  <si>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</si>
  <si>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</si>
  <si>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</si>
  <si>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</si>
  <si>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</si>
  <si>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</si>
  <si>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</si>
  <si>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</si>
  <si>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</si>
  <si>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</si>
  <si>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</si>
  <si>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</si>
  <si>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</si>
  <si>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</si>
  <si>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</si>
  <si>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</si>
  <si>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</si>
  <si>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</si>
  <si>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</si>
  <si>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</si>
  <si>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</si>
  <si>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</si>
  <si>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</si>
  <si>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</si>
  <si>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</si>
  <si>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</si>
  <si>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</si>
  <si>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</si>
  <si>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</si>
  <si>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</si>
  <si>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</si>
  <si>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</si>
  <si>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</si>
  <si>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</si>
  <si>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</si>
  <si>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</si>
  <si>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</si>
  <si>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</si>
  <si>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</si>
  <si>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</si>
  <si>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</si>
  <si>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</si>
  <si>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</si>
  <si>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</si>
  <si>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</si>
  <si>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</si>
  <si>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</si>
  <si>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</si>
  <si>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</si>
  <si>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</si>
  <si>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</si>
  <si>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</si>
  <si>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</si>
  <si>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</si>
  <si>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</si>
  <si>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</si>
  <si>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</si>
  <si>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</si>
  <si>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</si>
  <si>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</si>
  <si>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</si>
  <si>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</si>
  <si>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</si>
  <si>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</si>
  <si>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</si>
  <si>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</si>
  <si>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</si>
  <si>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</si>
  <si>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</si>
  <si>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</si>
  <si>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</si>
  <si>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</si>
  <si>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</si>
  <si>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</si>
  <si>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</si>
  <si>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</si>
  <si>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</si>
  <si>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</si>
  <si>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</si>
  <si>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</si>
  <si>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</si>
  <si>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</si>
  <si>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</si>
  <si>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</si>
  <si>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</si>
  <si>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</si>
  <si>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</si>
  <si>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</si>
  <si>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</si>
  <si>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</si>
  <si>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</si>
  <si>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</si>
  <si>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</si>
  <si>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</si>
  <si>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</si>
  <si>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</si>
  <si>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</si>
  <si>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</si>
  <si>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</si>
  <si>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</si>
  <si>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</si>
  <si>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</si>
  <si>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</si>
  <si>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</si>
  <si>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</si>
  <si>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</si>
  <si>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</si>
  <si>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</si>
  <si>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</si>
  <si>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</si>
  <si>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</si>
  <si>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</si>
  <si>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</si>
  <si>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</si>
  <si>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</si>
  <si>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</si>
  <si>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</si>
  <si>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</si>
  <si>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</si>
  <si>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</si>
  <si>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</si>
  <si>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</si>
  <si>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</si>
  <si>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</si>
  <si>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</si>
  <si>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</si>
  <si>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</si>
  <si>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</si>
  <si>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</si>
  <si>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</si>
  <si>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</si>
  <si>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</si>
  <si>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</si>
  <si>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</si>
  <si>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</si>
  <si>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</si>
  <si>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</si>
  <si>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</si>
  <si>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</si>
  <si>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</si>
  <si>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</si>
  <si>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</si>
  <si>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</si>
  <si>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</si>
  <si>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</si>
  <si>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</si>
  <si>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</si>
  <si>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</si>
  <si>
    <t>Edd Yeo</t>
  </si>
  <si>
    <t>edward.yeo@brighton-hove.gov.uk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</si>
</sst>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2" sqref="A2"/>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0</v>
      </c>
    </row>
    <row r="2" spans="1:13" x14ac:dyDescent="0.25">
      <c r="A2" s="28"/>
      <c r="C2" s="28"/>
      <c r="D2" s="28"/>
      <c r="E2" s="28"/>
      <c r="F2" s="28"/>
      <c r="G2" s="28"/>
      <c r="H2" s="28"/>
      <c r="I2" s="28"/>
      <c r="J2" s="28"/>
      <c r="K2" s="28"/>
      <c r="L2" s="28"/>
      <c r="M2" s="28"/>
    </row>
    <row r="3" spans="1:13" ht="15.75" x14ac:dyDescent="0.25">
      <c r="A3" s="4" t="s">
        <v>1</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2</v>
      </c>
      <c r="C5" s="28"/>
      <c r="D5" s="28"/>
      <c r="E5" s="28"/>
      <c r="F5" s="28"/>
      <c r="G5" s="28"/>
      <c r="H5" s="28"/>
      <c r="I5" s="28"/>
      <c r="J5" s="28"/>
      <c r="K5" s="28"/>
      <c r="L5" s="28"/>
      <c r="M5" s="28"/>
    </row>
    <row r="6" spans="1:13" ht="15.75" x14ac:dyDescent="0.25">
      <c r="A6" s="29" t="s">
        <v>3</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4</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5</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7</v>
      </c>
      <c r="C14" s="28"/>
      <c r="D14" s="28"/>
      <c r="E14" s="28"/>
      <c r="F14" s="28"/>
      <c r="G14" s="28"/>
      <c r="H14" s="28"/>
      <c r="I14" s="28"/>
      <c r="J14" s="28"/>
      <c r="K14" s="28"/>
      <c r="L14" s="28"/>
      <c r="M14" s="28"/>
    </row>
    <row r="15" spans="1:13" ht="61.5" customHeight="1" x14ac:dyDescent="0.25">
      <c r="A15" s="45" t="s">
        <v>8</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9</v>
      </c>
      <c r="C19" s="4" t="s">
        <v>10</v>
      </c>
    </row>
    <row r="20" spans="1:13" ht="15.75" x14ac:dyDescent="0.25">
      <c r="A20" s="4" t="s">
        <v>11</v>
      </c>
    </row>
    <row r="21" spans="1:13" ht="15.75" x14ac:dyDescent="0.25">
      <c r="A21" s="30" t="s">
        <v>12</v>
      </c>
      <c r="B21" s="31">
        <f>IF('Spend return'!B18="",0,1)</f>
        <v>1</v>
      </c>
      <c r="C21" s="32" t="str">
        <f t="shared" ref="C21:C26" si="0">IF(B21=1,"Yes","No")</f>
        <v>Yes</v>
      </c>
    </row>
    <row r="22" spans="1:13" ht="15.75" x14ac:dyDescent="0.25">
      <c r="A22" s="33" t="s">
        <v>13</v>
      </c>
      <c r="B22" s="34">
        <f>IF(ISBLANK('Spend return'!B24),0,1)*IF(ISNUMBER(SEARCH("@",'Spend return'!B25)),1,0)</f>
        <v>1</v>
      </c>
      <c r="C22" s="35" t="str">
        <f t="shared" si="0"/>
        <v>Yes</v>
      </c>
    </row>
    <row r="23" spans="1:13" ht="15.75" x14ac:dyDescent="0.25">
      <c r="A23" s="33" t="s">
        <v>14</v>
      </c>
      <c r="B23" s="34">
        <f>IF('Spend return'!B30="Yes - the funding has been allocated in full to adult social care",1,0)</f>
        <v>1</v>
      </c>
      <c r="C23" s="35" t="str">
        <f t="shared" si="0"/>
        <v>Yes</v>
      </c>
    </row>
    <row r="24" spans="1:13" ht="15.75" x14ac:dyDescent="0.25">
      <c r="A24" s="33" t="s">
        <v>15</v>
      </c>
      <c r="B24" s="34">
        <f>IF(OR('Spend return'!B35="Yes - we are targeting this area",'Spend return'!B36="Yes - we are targeting this area",'Spend return'!B37="Yes - we are targeting this area"),1,0)</f>
        <v>1</v>
      </c>
      <c r="C24" s="35" t="str">
        <f t="shared" si="0"/>
        <v>Yes</v>
      </c>
    </row>
    <row r="25" spans="1:13" ht="15.75" x14ac:dyDescent="0.25">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17</v>
      </c>
      <c r="B26" s="36">
        <f>IFERROR(IF(AND('Spend return'!B45&gt;='Spend return'!B19-100,'Spend return'!B45&lt;='Spend return'!B19+100),1,0),0)</f>
        <v>1</v>
      </c>
      <c r="C26" s="37" t="str">
        <f t="shared" si="0"/>
        <v>Yes</v>
      </c>
    </row>
    <row r="27" spans="1:13" ht="15.75" x14ac:dyDescent="0.25">
      <c r="A27" s="4" t="s">
        <v>18</v>
      </c>
    </row>
    <row r="28" spans="1:13" ht="15.75" x14ac:dyDescent="0.25">
      <c r="A28" s="30" t="s">
        <v>19</v>
      </c>
      <c r="B28" s="38">
        <f>IF(ISBLANK('Qualitative report'!A19),0,1)</f>
        <v>1</v>
      </c>
      <c r="C28" s="32" t="str">
        <f>IF(B28=1,"Yes","No")</f>
        <v>Yes</v>
      </c>
    </row>
    <row r="29" spans="1:13" ht="15.75" x14ac:dyDescent="0.25">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30" workbookViewId="0">
      <selection activeCell="B30" sqref="B30"/>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0</v>
      </c>
    </row>
    <row r="2" spans="1:11" x14ac:dyDescent="0.25">
      <c r="A2" s="28"/>
      <c r="B2" s="28"/>
      <c r="C2" s="28"/>
      <c r="D2" s="28"/>
      <c r="E2" s="28"/>
      <c r="F2" s="28"/>
      <c r="G2" s="28"/>
      <c r="H2" s="28"/>
      <c r="I2" s="28"/>
      <c r="J2" s="28"/>
      <c r="K2" s="28"/>
    </row>
    <row r="3" spans="1:11" ht="15.75" x14ac:dyDescent="0.25">
      <c r="A3" s="4" t="s">
        <v>21</v>
      </c>
      <c r="B3" s="28"/>
      <c r="C3" s="28"/>
      <c r="D3" s="28"/>
      <c r="E3" s="28"/>
      <c r="F3" s="28"/>
      <c r="G3" s="28"/>
      <c r="H3" s="28"/>
      <c r="I3" s="28"/>
      <c r="J3" s="28"/>
      <c r="K3" s="28"/>
    </row>
    <row r="4" spans="1:11" ht="75.75" x14ac:dyDescent="0.25">
      <c r="A4" s="42" t="s">
        <v>22</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23</v>
      </c>
      <c r="B6" s="28"/>
      <c r="C6" s="28"/>
      <c r="D6" s="28"/>
      <c r="E6" s="28"/>
      <c r="F6" s="28"/>
      <c r="G6" s="28"/>
      <c r="H6" s="28"/>
      <c r="I6" s="28"/>
      <c r="J6" s="28"/>
      <c r="K6" s="28"/>
    </row>
    <row r="7" spans="1:11" ht="30.75" x14ac:dyDescent="0.25">
      <c r="A7" s="41" t="s">
        <v>24</v>
      </c>
      <c r="B7" s="28"/>
      <c r="C7" s="28"/>
      <c r="D7" s="28"/>
      <c r="E7" s="28"/>
      <c r="F7" s="28"/>
      <c r="G7" s="28"/>
      <c r="H7" s="28"/>
      <c r="I7" s="28"/>
      <c r="J7" s="28"/>
      <c r="K7" s="28"/>
    </row>
    <row r="8" spans="1:11" ht="60.75" x14ac:dyDescent="0.25">
      <c r="A8" s="41" t="s">
        <v>25</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26</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27</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28</v>
      </c>
      <c r="C16" s="28"/>
      <c r="D16" s="28"/>
      <c r="E16" s="28"/>
      <c r="F16" s="28"/>
      <c r="G16" s="28"/>
      <c r="H16" s="28"/>
      <c r="I16" s="28"/>
      <c r="J16" s="28"/>
      <c r="K16" s="28"/>
    </row>
    <row r="17" spans="1:11" ht="15.75" x14ac:dyDescent="0.25">
      <c r="A17" s="6" t="s">
        <v>29</v>
      </c>
      <c r="B17" s="6" t="s">
        <v>30</v>
      </c>
      <c r="C17" s="28"/>
      <c r="D17" s="28"/>
      <c r="E17" s="28"/>
      <c r="F17" s="28"/>
      <c r="G17" s="28"/>
      <c r="H17" s="28"/>
      <c r="I17" s="28"/>
      <c r="J17" s="28"/>
      <c r="K17" s="28"/>
    </row>
    <row r="18" spans="1:11" ht="15.75" x14ac:dyDescent="0.25">
      <c r="A18" s="7" t="s">
        <v>31</v>
      </c>
      <c r="B18" s="8" t="s">
        <v>32</v>
      </c>
    </row>
    <row r="19" spans="1:11" ht="15.75" x14ac:dyDescent="0.25">
      <c r="A19" s="7" t="s">
        <v>33</v>
      </c>
      <c r="B19" s="9">
        <f>IFERROR(INDEX('LA Allocations'!B2:B154,MATCH('Spend return'!B18,'LA Allocations'!A2:A154,0)),"")</f>
        <v>1868587</v>
      </c>
    </row>
    <row r="22" spans="1:11" ht="15.75" x14ac:dyDescent="0.25">
      <c r="A22" s="4" t="s">
        <v>34</v>
      </c>
    </row>
    <row r="23" spans="1:11" ht="15.75" x14ac:dyDescent="0.25">
      <c r="A23" s="6" t="s">
        <v>29</v>
      </c>
      <c r="B23" s="6" t="s">
        <v>30</v>
      </c>
    </row>
    <row r="24" spans="1:11" ht="15.75" x14ac:dyDescent="0.25">
      <c r="A24" s="7" t="s">
        <v>35</v>
      </c>
      <c r="B24" s="10" t="s">
        <v>402</v>
      </c>
    </row>
    <row r="25" spans="1:11" ht="15.75" x14ac:dyDescent="0.25">
      <c r="A25" s="7" t="s">
        <v>36</v>
      </c>
      <c r="B25" s="11" t="s">
        <v>403</v>
      </c>
    </row>
    <row r="28" spans="1:11" ht="15.75" x14ac:dyDescent="0.25">
      <c r="A28" s="4" t="s">
        <v>37</v>
      </c>
    </row>
    <row r="29" spans="1:11" ht="15.75" x14ac:dyDescent="0.25">
      <c r="A29" s="6" t="s">
        <v>29</v>
      </c>
      <c r="B29" s="6" t="s">
        <v>38</v>
      </c>
    </row>
    <row r="30" spans="1:11" ht="15.75" x14ac:dyDescent="0.25">
      <c r="A30" s="12" t="s">
        <v>39</v>
      </c>
      <c r="B30" s="8" t="s">
        <v>40</v>
      </c>
    </row>
    <row r="33" spans="1:3" ht="15.75" x14ac:dyDescent="0.25">
      <c r="A33" s="4" t="s">
        <v>41</v>
      </c>
    </row>
    <row r="34" spans="1:3" ht="15.75" x14ac:dyDescent="0.25">
      <c r="A34" s="6" t="s">
        <v>29</v>
      </c>
      <c r="B34" s="6" t="s">
        <v>38</v>
      </c>
    </row>
    <row r="35" spans="1:3" ht="15.75" x14ac:dyDescent="0.25">
      <c r="A35" s="7" t="s">
        <v>42</v>
      </c>
      <c r="B35" s="13" t="s">
        <v>43</v>
      </c>
    </row>
    <row r="36" spans="1:3" ht="15.75" x14ac:dyDescent="0.25">
      <c r="A36" s="7" t="s">
        <v>44</v>
      </c>
      <c r="B36" s="13" t="s">
        <v>43</v>
      </c>
    </row>
    <row r="37" spans="1:3" ht="15.75" x14ac:dyDescent="0.25">
      <c r="A37" s="14" t="s">
        <v>45</v>
      </c>
      <c r="B37" s="15" t="s">
        <v>43</v>
      </c>
    </row>
    <row r="40" spans="1:3" ht="15.75" x14ac:dyDescent="0.25">
      <c r="A40" s="4" t="s">
        <v>46</v>
      </c>
    </row>
    <row r="41" spans="1:3" ht="15.75" x14ac:dyDescent="0.25">
      <c r="A41" s="6" t="s">
        <v>29</v>
      </c>
      <c r="B41" s="6" t="s">
        <v>38</v>
      </c>
    </row>
    <row r="42" spans="1:3" ht="15.75" x14ac:dyDescent="0.25">
      <c r="A42" s="7" t="s">
        <v>47</v>
      </c>
      <c r="B42" s="16">
        <v>1254870</v>
      </c>
      <c r="C42" s="40" t="str">
        <f>IF(AND(B42&gt;0,B35="No - we are not targeting this area"),"Warning: local authority has reported spend in area that they are not targeting.","")</f>
        <v/>
      </c>
    </row>
    <row r="43" spans="1:3" ht="15.75" x14ac:dyDescent="0.25">
      <c r="A43" s="7" t="s">
        <v>48</v>
      </c>
      <c r="B43" s="16">
        <v>200000</v>
      </c>
      <c r="C43" s="40" t="str">
        <f>IF(AND(B43&gt;0,B36="No - we are not targeting this area"),"Warning: local authority has reported spend in area that they are not targeting.","")</f>
        <v/>
      </c>
    </row>
    <row r="44" spans="1:3" ht="15.75" x14ac:dyDescent="0.25">
      <c r="A44" s="7" t="s">
        <v>49</v>
      </c>
      <c r="B44" s="16">
        <v>413717</v>
      </c>
      <c r="C44" s="40" t="str">
        <f>IF(AND(B44&gt;0,B37="No - we are not targeting this area"),"Warning: local authority has reported spend in area that they are not targeting.","")</f>
        <v/>
      </c>
    </row>
    <row r="45" spans="1:3" ht="15.75" x14ac:dyDescent="0.25">
      <c r="A45" s="17" t="s">
        <v>50</v>
      </c>
      <c r="B45" s="9">
        <f>IFERROR(SUM(B42:B44),"")</f>
        <v>1868587</v>
      </c>
    </row>
    <row r="65" spans="27:27" x14ac:dyDescent="0.25">
      <c r="AA65" s="26" t="s">
        <v>51</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3" zoomScale="80" zoomScaleNormal="80" workbookViewId="0">
      <selection activeCell="A23" sqref="A23"/>
    </sheetView>
  </sheetViews>
  <sheetFormatPr defaultRowHeight="15" x14ac:dyDescent="0.25"/>
  <cols>
    <col min="1" max="1" width="120.7109375" style="1" customWidth="1"/>
    <col min="2" max="68" width="9.140625" style="1"/>
  </cols>
  <sheetData>
    <row r="1" spans="1:16" s="2" customFormat="1" ht="15.75" x14ac:dyDescent="0.25">
      <c r="A1" s="3" t="s">
        <v>0</v>
      </c>
    </row>
    <row r="2" spans="1:16" x14ac:dyDescent="0.25">
      <c r="B2" s="28"/>
      <c r="C2" s="28"/>
      <c r="D2" s="28"/>
      <c r="E2" s="28"/>
      <c r="F2" s="28"/>
      <c r="G2" s="28"/>
      <c r="H2" s="28"/>
      <c r="I2" s="28"/>
      <c r="J2" s="28"/>
      <c r="K2" s="28"/>
      <c r="L2" s="28"/>
      <c r="M2" s="28"/>
      <c r="N2" s="28"/>
      <c r="O2" s="28"/>
      <c r="P2" s="28"/>
    </row>
    <row r="3" spans="1:16" ht="15.75" x14ac:dyDescent="0.25">
      <c r="A3" s="4" t="s">
        <v>52</v>
      </c>
      <c r="B3" s="28"/>
      <c r="C3" s="28"/>
      <c r="D3" s="28"/>
      <c r="E3" s="28"/>
      <c r="F3" s="28"/>
      <c r="G3" s="28"/>
      <c r="H3" s="28"/>
      <c r="I3" s="28"/>
      <c r="J3" s="28"/>
      <c r="K3" s="28"/>
      <c r="L3" s="28"/>
      <c r="M3" s="28"/>
      <c r="N3" s="28"/>
      <c r="O3" s="28"/>
      <c r="P3" s="28"/>
    </row>
    <row r="4" spans="1:16" ht="31.5" customHeight="1" x14ac:dyDescent="0.25">
      <c r="A4" s="42" t="s">
        <v>53</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54</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55</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56</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57</v>
      </c>
      <c r="B12" s="28"/>
      <c r="C12" s="28"/>
      <c r="D12" s="28"/>
      <c r="E12" s="28"/>
      <c r="F12" s="28"/>
      <c r="G12" s="28"/>
      <c r="H12" s="28"/>
      <c r="I12" s="28"/>
      <c r="J12" s="28"/>
      <c r="K12" s="28"/>
      <c r="L12" s="28"/>
      <c r="M12" s="28"/>
      <c r="N12" s="28"/>
      <c r="O12" s="28"/>
      <c r="P12" s="28"/>
    </row>
    <row r="13" spans="1:16" ht="15.75" x14ac:dyDescent="0.25">
      <c r="A13" s="29" t="s">
        <v>58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59</v>
      </c>
    </row>
    <row r="19" spans="1:16" ht="360.75" customHeight="1" x14ac:dyDescent="0.25">
      <c r="A19" s="21" t="s">
        <v>60</v>
      </c>
    </row>
    <row r="22" spans="1:16" ht="15.75" x14ac:dyDescent="0.25">
      <c r="A22" s="4" t="s">
        <v>61</v>
      </c>
    </row>
    <row r="23" spans="1:16" ht="360" customHeight="1" x14ac:dyDescent="0.25">
      <c r="A23" s="21" t="s">
        <v>62</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63</v>
      </c>
      <c r="B1" t="s">
        <v>64</v>
      </c>
      <c r="C1" t="s">
        <v>65</v>
      </c>
    </row>
    <row r="2" spans="1:3" x14ac:dyDescent="0.25">
      <c r="A2" t="s">
        <v>66</v>
      </c>
      <c r="B2" s="20">
        <v>1388614</v>
      </c>
      <c r="C2" t="s">
        <v>67</v>
      </c>
    </row>
    <row r="3" spans="1:3" x14ac:dyDescent="0.25">
      <c r="A3" t="s">
        <v>68</v>
      </c>
      <c r="B3" s="20">
        <v>2201389</v>
      </c>
      <c r="C3" t="s">
        <v>69</v>
      </c>
    </row>
    <row r="4" spans="1:3" x14ac:dyDescent="0.25">
      <c r="A4" t="s">
        <v>70</v>
      </c>
      <c r="B4" s="20">
        <v>1883401</v>
      </c>
      <c r="C4" t="s">
        <v>71</v>
      </c>
    </row>
    <row r="5" spans="1:3" x14ac:dyDescent="0.25">
      <c r="A5" t="s">
        <v>72</v>
      </c>
      <c r="B5" s="20">
        <v>1109832</v>
      </c>
      <c r="C5" t="s">
        <v>73</v>
      </c>
    </row>
    <row r="6" spans="1:3" x14ac:dyDescent="0.25">
      <c r="A6" t="s">
        <v>74</v>
      </c>
      <c r="B6" s="20">
        <v>944152</v>
      </c>
      <c r="C6" t="s">
        <v>75</v>
      </c>
    </row>
    <row r="7" spans="1:3" x14ac:dyDescent="0.25">
      <c r="A7" t="s">
        <v>76</v>
      </c>
      <c r="B7" s="20">
        <v>1411903</v>
      </c>
      <c r="C7" t="s">
        <v>77</v>
      </c>
    </row>
    <row r="8" spans="1:3" x14ac:dyDescent="0.25">
      <c r="A8" t="s">
        <v>78</v>
      </c>
      <c r="B8" s="20">
        <v>8517116</v>
      </c>
      <c r="C8" t="s">
        <v>79</v>
      </c>
    </row>
    <row r="9" spans="1:3" x14ac:dyDescent="0.25">
      <c r="A9" t="s">
        <v>80</v>
      </c>
      <c r="B9" s="20">
        <v>1162550</v>
      </c>
      <c r="C9" t="s">
        <v>81</v>
      </c>
    </row>
    <row r="10" spans="1:3" x14ac:dyDescent="0.25">
      <c r="A10" t="s">
        <v>82</v>
      </c>
      <c r="B10" s="20">
        <v>1374354</v>
      </c>
      <c r="C10" t="s">
        <v>83</v>
      </c>
    </row>
    <row r="11" spans="1:3" x14ac:dyDescent="0.25">
      <c r="A11" t="s">
        <v>84</v>
      </c>
      <c r="B11" s="20">
        <v>2114114</v>
      </c>
      <c r="C11" t="s">
        <v>85</v>
      </c>
    </row>
    <row r="12" spans="1:3" x14ac:dyDescent="0.25">
      <c r="A12" t="s">
        <v>86</v>
      </c>
      <c r="B12" s="20">
        <v>2661297</v>
      </c>
      <c r="C12" t="s">
        <v>87</v>
      </c>
    </row>
    <row r="13" spans="1:3" x14ac:dyDescent="0.25">
      <c r="A13" t="s">
        <v>88</v>
      </c>
      <c r="B13" s="20">
        <v>550292</v>
      </c>
      <c r="C13" t="s">
        <v>89</v>
      </c>
    </row>
    <row r="14" spans="1:3" x14ac:dyDescent="0.25">
      <c r="A14" t="s">
        <v>90</v>
      </c>
      <c r="B14" s="20">
        <v>3493673</v>
      </c>
      <c r="C14" t="s">
        <v>91</v>
      </c>
    </row>
    <row r="15" spans="1:3" x14ac:dyDescent="0.25">
      <c r="A15" t="s">
        <v>92</v>
      </c>
      <c r="B15" s="20">
        <v>2042535</v>
      </c>
      <c r="C15" t="s">
        <v>93</v>
      </c>
    </row>
    <row r="16" spans="1:3" x14ac:dyDescent="0.25">
      <c r="A16" t="s">
        <v>32</v>
      </c>
      <c r="B16" s="20">
        <v>1868587</v>
      </c>
      <c r="C16" t="s">
        <v>94</v>
      </c>
    </row>
    <row r="17" spans="1:3" x14ac:dyDescent="0.25">
      <c r="A17" t="s">
        <v>95</v>
      </c>
      <c r="B17" s="20">
        <v>3084806</v>
      </c>
      <c r="C17" t="s">
        <v>96</v>
      </c>
    </row>
    <row r="18" spans="1:3" x14ac:dyDescent="0.25">
      <c r="A18" t="s">
        <v>97</v>
      </c>
      <c r="B18" s="20">
        <v>1810484</v>
      </c>
      <c r="C18" t="s">
        <v>98</v>
      </c>
    </row>
    <row r="19" spans="1:3" x14ac:dyDescent="0.25">
      <c r="A19" t="s">
        <v>99</v>
      </c>
      <c r="B19" s="20">
        <v>2541797</v>
      </c>
      <c r="C19" t="s">
        <v>100</v>
      </c>
    </row>
    <row r="20" spans="1:3" x14ac:dyDescent="0.25">
      <c r="A20" t="s">
        <v>101</v>
      </c>
      <c r="B20" s="20">
        <v>1242081</v>
      </c>
      <c r="C20" t="s">
        <v>102</v>
      </c>
    </row>
    <row r="21" spans="1:3" x14ac:dyDescent="0.25">
      <c r="A21" t="s">
        <v>103</v>
      </c>
      <c r="B21" s="20">
        <v>1400105</v>
      </c>
      <c r="C21" t="s">
        <v>104</v>
      </c>
    </row>
    <row r="22" spans="1:3" x14ac:dyDescent="0.25">
      <c r="A22" t="s">
        <v>105</v>
      </c>
      <c r="B22" s="20">
        <v>3534503</v>
      </c>
      <c r="C22" t="s">
        <v>106</v>
      </c>
    </row>
    <row r="23" spans="1:3" x14ac:dyDescent="0.25">
      <c r="A23" t="s">
        <v>107</v>
      </c>
      <c r="B23" s="20">
        <v>1955430</v>
      </c>
      <c r="C23" t="s">
        <v>108</v>
      </c>
    </row>
    <row r="24" spans="1:3" x14ac:dyDescent="0.25">
      <c r="A24" t="s">
        <v>109</v>
      </c>
      <c r="B24" s="20">
        <v>1316999</v>
      </c>
      <c r="C24" t="s">
        <v>110</v>
      </c>
    </row>
    <row r="25" spans="1:3" x14ac:dyDescent="0.25">
      <c r="A25" t="s">
        <v>111</v>
      </c>
      <c r="B25" s="20">
        <v>2206178</v>
      </c>
      <c r="C25" t="s">
        <v>112</v>
      </c>
    </row>
    <row r="26" spans="1:3" x14ac:dyDescent="0.25">
      <c r="A26" t="s">
        <v>113</v>
      </c>
      <c r="B26" s="20">
        <v>2231395</v>
      </c>
      <c r="C26" t="s">
        <v>114</v>
      </c>
    </row>
    <row r="27" spans="1:3" x14ac:dyDescent="0.25">
      <c r="A27" t="s">
        <v>115</v>
      </c>
      <c r="B27" s="20">
        <v>74202</v>
      </c>
      <c r="C27" t="s">
        <v>116</v>
      </c>
    </row>
    <row r="28" spans="1:3" x14ac:dyDescent="0.25">
      <c r="A28" t="s">
        <v>117</v>
      </c>
      <c r="B28" s="20">
        <v>4248271</v>
      </c>
      <c r="C28" t="s">
        <v>118</v>
      </c>
    </row>
    <row r="29" spans="1:3" x14ac:dyDescent="0.25">
      <c r="A29" t="s">
        <v>119</v>
      </c>
      <c r="B29" s="20">
        <v>4292363</v>
      </c>
      <c r="C29" t="s">
        <v>120</v>
      </c>
    </row>
    <row r="30" spans="1:3" x14ac:dyDescent="0.25">
      <c r="A30" t="s">
        <v>121</v>
      </c>
      <c r="B30" s="20">
        <v>2358907</v>
      </c>
      <c r="C30" t="s">
        <v>122</v>
      </c>
    </row>
    <row r="31" spans="1:3" x14ac:dyDescent="0.25">
      <c r="A31" t="s">
        <v>123</v>
      </c>
      <c r="B31" s="20">
        <v>2131203</v>
      </c>
      <c r="C31" t="s">
        <v>124</v>
      </c>
    </row>
    <row r="32" spans="1:3" x14ac:dyDescent="0.25">
      <c r="A32" t="s">
        <v>125</v>
      </c>
      <c r="B32" s="20">
        <v>2073329</v>
      </c>
      <c r="C32" t="s">
        <v>126</v>
      </c>
    </row>
    <row r="33" spans="1:3" x14ac:dyDescent="0.25">
      <c r="A33" t="s">
        <v>127</v>
      </c>
      <c r="B33" s="20">
        <v>762199</v>
      </c>
      <c r="C33" t="s">
        <v>128</v>
      </c>
    </row>
    <row r="34" spans="1:3" x14ac:dyDescent="0.25">
      <c r="A34" t="s">
        <v>129</v>
      </c>
      <c r="B34" s="20">
        <v>1746782</v>
      </c>
      <c r="C34" t="s">
        <v>130</v>
      </c>
    </row>
    <row r="35" spans="1:3" x14ac:dyDescent="0.25">
      <c r="A35" t="s">
        <v>131</v>
      </c>
      <c r="B35" s="20">
        <v>5516528</v>
      </c>
      <c r="C35" t="s">
        <v>132</v>
      </c>
    </row>
    <row r="36" spans="1:3" x14ac:dyDescent="0.25">
      <c r="A36" t="s">
        <v>133</v>
      </c>
      <c r="B36" s="20">
        <v>5437789</v>
      </c>
      <c r="C36" t="s">
        <v>134</v>
      </c>
    </row>
    <row r="37" spans="1:3" x14ac:dyDescent="0.25">
      <c r="A37" t="s">
        <v>135</v>
      </c>
      <c r="B37" s="20">
        <v>2296275</v>
      </c>
      <c r="C37" t="s">
        <v>136</v>
      </c>
    </row>
    <row r="38" spans="1:3" x14ac:dyDescent="0.25">
      <c r="A38" t="s">
        <v>137</v>
      </c>
      <c r="B38" s="20">
        <v>2595690</v>
      </c>
      <c r="C38" t="s">
        <v>138</v>
      </c>
    </row>
    <row r="39" spans="1:3" x14ac:dyDescent="0.25">
      <c r="A39" t="s">
        <v>139</v>
      </c>
      <c r="B39" s="20">
        <v>2374965</v>
      </c>
      <c r="C39" t="s">
        <v>140</v>
      </c>
    </row>
    <row r="40" spans="1:3" x14ac:dyDescent="0.25">
      <c r="A40" t="s">
        <v>141</v>
      </c>
      <c r="B40" s="20">
        <v>2155885</v>
      </c>
      <c r="C40" t="s">
        <v>142</v>
      </c>
    </row>
    <row r="41" spans="1:3" x14ac:dyDescent="0.25">
      <c r="A41" t="s">
        <v>143</v>
      </c>
      <c r="B41" s="20">
        <v>2199077</v>
      </c>
      <c r="C41" t="s">
        <v>144</v>
      </c>
    </row>
    <row r="42" spans="1:3" x14ac:dyDescent="0.25">
      <c r="A42" t="s">
        <v>145</v>
      </c>
      <c r="B42" s="20">
        <v>3932344</v>
      </c>
      <c r="C42" t="s">
        <v>146</v>
      </c>
    </row>
    <row r="43" spans="1:3" x14ac:dyDescent="0.25">
      <c r="A43" t="s">
        <v>147</v>
      </c>
      <c r="B43" s="20">
        <v>1975008</v>
      </c>
      <c r="C43" t="s">
        <v>148</v>
      </c>
    </row>
    <row r="44" spans="1:3" x14ac:dyDescent="0.25">
      <c r="A44" t="s">
        <v>149</v>
      </c>
      <c r="B44" s="20">
        <v>9002564</v>
      </c>
      <c r="C44" t="s">
        <v>150</v>
      </c>
    </row>
    <row r="45" spans="1:3" x14ac:dyDescent="0.25">
      <c r="A45" t="s">
        <v>151</v>
      </c>
      <c r="B45" s="20">
        <v>1723537</v>
      </c>
      <c r="C45" t="s">
        <v>152</v>
      </c>
    </row>
    <row r="46" spans="1:3" x14ac:dyDescent="0.25">
      <c r="A46" t="s">
        <v>153</v>
      </c>
      <c r="B46" s="20">
        <v>3847684</v>
      </c>
      <c r="C46" t="s">
        <v>154</v>
      </c>
    </row>
    <row r="47" spans="1:3" x14ac:dyDescent="0.25">
      <c r="A47" t="s">
        <v>155</v>
      </c>
      <c r="B47" s="20">
        <v>2023129</v>
      </c>
      <c r="C47" t="s">
        <v>156</v>
      </c>
    </row>
    <row r="48" spans="1:3" x14ac:dyDescent="0.25">
      <c r="A48" t="s">
        <v>157</v>
      </c>
      <c r="B48" s="20">
        <v>2136776</v>
      </c>
      <c r="C48" t="s">
        <v>158</v>
      </c>
    </row>
    <row r="49" spans="1:3" x14ac:dyDescent="0.25">
      <c r="A49" t="s">
        <v>159</v>
      </c>
      <c r="B49" s="20">
        <v>972013</v>
      </c>
      <c r="C49" t="s">
        <v>160</v>
      </c>
    </row>
    <row r="50" spans="1:3" x14ac:dyDescent="0.25">
      <c r="A50" t="s">
        <v>161</v>
      </c>
      <c r="B50" s="20">
        <v>1396705</v>
      </c>
      <c r="C50" t="s">
        <v>162</v>
      </c>
    </row>
    <row r="51" spans="1:3" x14ac:dyDescent="0.25">
      <c r="A51" t="s">
        <v>163</v>
      </c>
      <c r="B51" s="20">
        <v>7230797</v>
      </c>
      <c r="C51" t="s">
        <v>164</v>
      </c>
    </row>
    <row r="52" spans="1:3" x14ac:dyDescent="0.25">
      <c r="A52" t="s">
        <v>165</v>
      </c>
      <c r="B52" s="20">
        <v>1746224</v>
      </c>
      <c r="C52" t="s">
        <v>166</v>
      </c>
    </row>
    <row r="53" spans="1:3" x14ac:dyDescent="0.25">
      <c r="A53" t="s">
        <v>167</v>
      </c>
      <c r="B53" s="20">
        <v>1474947</v>
      </c>
      <c r="C53" t="s">
        <v>168</v>
      </c>
    </row>
    <row r="54" spans="1:3" x14ac:dyDescent="0.25">
      <c r="A54" t="s">
        <v>169</v>
      </c>
      <c r="B54" s="20">
        <v>762125</v>
      </c>
      <c r="C54" t="s">
        <v>170</v>
      </c>
    </row>
    <row r="55" spans="1:3" x14ac:dyDescent="0.25">
      <c r="A55" t="s">
        <v>171</v>
      </c>
      <c r="B55" s="20">
        <v>1529476</v>
      </c>
      <c r="C55" t="s">
        <v>172</v>
      </c>
    </row>
    <row r="56" spans="1:3" x14ac:dyDescent="0.25">
      <c r="A56" t="s">
        <v>173</v>
      </c>
      <c r="B56" s="20">
        <v>1339266</v>
      </c>
      <c r="C56" t="s">
        <v>174</v>
      </c>
    </row>
    <row r="57" spans="1:3" x14ac:dyDescent="0.25">
      <c r="A57" t="s">
        <v>175</v>
      </c>
      <c r="B57" s="20">
        <v>6287756</v>
      </c>
      <c r="C57" t="s">
        <v>176</v>
      </c>
    </row>
    <row r="58" spans="1:3" x14ac:dyDescent="0.25">
      <c r="A58" t="s">
        <v>177</v>
      </c>
      <c r="B58" s="20">
        <v>1583351</v>
      </c>
      <c r="C58" t="s">
        <v>178</v>
      </c>
    </row>
    <row r="59" spans="1:3" x14ac:dyDescent="0.25">
      <c r="A59" t="s">
        <v>179</v>
      </c>
      <c r="B59" s="20">
        <v>1519832</v>
      </c>
      <c r="C59" t="s">
        <v>180</v>
      </c>
    </row>
    <row r="60" spans="1:3" x14ac:dyDescent="0.25">
      <c r="A60" t="s">
        <v>181</v>
      </c>
      <c r="B60" s="20">
        <v>1165590</v>
      </c>
      <c r="C60" t="s">
        <v>182</v>
      </c>
    </row>
    <row r="61" spans="1:3" x14ac:dyDescent="0.25">
      <c r="A61" t="s">
        <v>183</v>
      </c>
      <c r="B61" s="20">
        <v>19259</v>
      </c>
      <c r="C61" t="s">
        <v>184</v>
      </c>
    </row>
    <row r="62" spans="1:3" x14ac:dyDescent="0.25">
      <c r="A62" t="s">
        <v>185</v>
      </c>
      <c r="B62" s="20">
        <v>1955623</v>
      </c>
      <c r="C62" t="s">
        <v>186</v>
      </c>
    </row>
    <row r="63" spans="1:3" x14ac:dyDescent="0.25">
      <c r="A63" t="s">
        <v>187</v>
      </c>
      <c r="B63" s="20">
        <v>1318267</v>
      </c>
      <c r="C63" t="s">
        <v>188</v>
      </c>
    </row>
    <row r="64" spans="1:3" x14ac:dyDescent="0.25">
      <c r="A64" t="s">
        <v>189</v>
      </c>
      <c r="B64" s="20">
        <v>9375077</v>
      </c>
      <c r="C64" t="s">
        <v>190</v>
      </c>
    </row>
    <row r="65" spans="1:3" x14ac:dyDescent="0.25">
      <c r="A65" t="s">
        <v>191</v>
      </c>
      <c r="B65" s="20">
        <v>2209684</v>
      </c>
      <c r="C65" t="s">
        <v>192</v>
      </c>
    </row>
    <row r="66" spans="1:3" x14ac:dyDescent="0.25">
      <c r="A66" t="s">
        <v>193</v>
      </c>
      <c r="B66" s="20">
        <v>871710</v>
      </c>
      <c r="C66" t="s">
        <v>194</v>
      </c>
    </row>
    <row r="67" spans="1:3" x14ac:dyDescent="0.25">
      <c r="A67" t="s">
        <v>195</v>
      </c>
      <c r="B67" s="20">
        <v>2828570</v>
      </c>
      <c r="C67" t="s">
        <v>196</v>
      </c>
    </row>
    <row r="68" spans="1:3" x14ac:dyDescent="0.25">
      <c r="A68" t="s">
        <v>197</v>
      </c>
      <c r="B68" s="20">
        <v>1485939</v>
      </c>
      <c r="C68" t="s">
        <v>198</v>
      </c>
    </row>
    <row r="69" spans="1:3" x14ac:dyDescent="0.25">
      <c r="A69" t="s">
        <v>199</v>
      </c>
      <c r="B69" s="20">
        <v>2294810</v>
      </c>
      <c r="C69" t="s">
        <v>200</v>
      </c>
    </row>
    <row r="70" spans="1:3" x14ac:dyDescent="0.25">
      <c r="A70" t="s">
        <v>201</v>
      </c>
      <c r="B70" s="20">
        <v>8392189</v>
      </c>
      <c r="C70" t="s">
        <v>202</v>
      </c>
    </row>
    <row r="71" spans="1:3" x14ac:dyDescent="0.25">
      <c r="A71" t="s">
        <v>203</v>
      </c>
      <c r="B71" s="20">
        <v>5035068</v>
      </c>
      <c r="C71" t="s">
        <v>204</v>
      </c>
    </row>
    <row r="72" spans="1:3" x14ac:dyDescent="0.25">
      <c r="A72" t="s">
        <v>205</v>
      </c>
      <c r="B72" s="20">
        <v>2393394</v>
      </c>
      <c r="C72" t="s">
        <v>206</v>
      </c>
    </row>
    <row r="73" spans="1:3" x14ac:dyDescent="0.25">
      <c r="A73" t="s">
        <v>207</v>
      </c>
      <c r="B73" s="20">
        <v>3671668</v>
      </c>
      <c r="C73" t="s">
        <v>208</v>
      </c>
    </row>
    <row r="74" spans="1:3" x14ac:dyDescent="0.25">
      <c r="A74" t="s">
        <v>209</v>
      </c>
      <c r="B74" s="20">
        <v>2080321</v>
      </c>
      <c r="C74" t="s">
        <v>210</v>
      </c>
    </row>
    <row r="75" spans="1:3" x14ac:dyDescent="0.25">
      <c r="A75" t="s">
        <v>211</v>
      </c>
      <c r="B75" s="20">
        <v>5122090</v>
      </c>
      <c r="C75" t="s">
        <v>212</v>
      </c>
    </row>
    <row r="76" spans="1:3" x14ac:dyDescent="0.25">
      <c r="A76" t="s">
        <v>213</v>
      </c>
      <c r="B76" s="20">
        <v>4497268</v>
      </c>
      <c r="C76" t="s">
        <v>214</v>
      </c>
    </row>
    <row r="77" spans="1:3" x14ac:dyDescent="0.25">
      <c r="A77" t="s">
        <v>215</v>
      </c>
      <c r="B77" s="20">
        <v>1198606</v>
      </c>
      <c r="C77" t="s">
        <v>216</v>
      </c>
    </row>
    <row r="78" spans="1:3" x14ac:dyDescent="0.25">
      <c r="A78" t="s">
        <v>217</v>
      </c>
      <c r="B78" s="20">
        <v>4054617</v>
      </c>
      <c r="C78" t="s">
        <v>218</v>
      </c>
    </row>
    <row r="79" spans="1:3" x14ac:dyDescent="0.25">
      <c r="A79" t="s">
        <v>219</v>
      </c>
      <c r="B79" s="20">
        <v>1517596</v>
      </c>
      <c r="C79" t="s">
        <v>220</v>
      </c>
    </row>
    <row r="80" spans="1:3" x14ac:dyDescent="0.25">
      <c r="A80" t="s">
        <v>221</v>
      </c>
      <c r="B80" s="20">
        <v>1137446</v>
      </c>
      <c r="C80" t="s">
        <v>222</v>
      </c>
    </row>
    <row r="81" spans="1:3" x14ac:dyDescent="0.25">
      <c r="A81" t="s">
        <v>223</v>
      </c>
      <c r="B81" s="20">
        <v>1152696</v>
      </c>
      <c r="C81" t="s">
        <v>224</v>
      </c>
    </row>
    <row r="82" spans="1:3" x14ac:dyDescent="0.25">
      <c r="A82" t="s">
        <v>225</v>
      </c>
      <c r="B82" s="20">
        <v>1381035</v>
      </c>
      <c r="C82" t="s">
        <v>226</v>
      </c>
    </row>
    <row r="83" spans="1:3" x14ac:dyDescent="0.25">
      <c r="A83" t="s">
        <v>227</v>
      </c>
      <c r="B83" s="20">
        <v>2282513</v>
      </c>
      <c r="C83" t="s">
        <v>228</v>
      </c>
    </row>
    <row r="84" spans="1:3" x14ac:dyDescent="0.25">
      <c r="A84" t="s">
        <v>229</v>
      </c>
      <c r="B84" s="20">
        <v>2233211</v>
      </c>
      <c r="C84" t="s">
        <v>230</v>
      </c>
    </row>
    <row r="85" spans="1:3" x14ac:dyDescent="0.25">
      <c r="A85" t="s">
        <v>231</v>
      </c>
      <c r="B85" s="20">
        <v>6355073</v>
      </c>
      <c r="C85" t="s">
        <v>232</v>
      </c>
    </row>
    <row r="86" spans="1:3" x14ac:dyDescent="0.25">
      <c r="A86" t="s">
        <v>233</v>
      </c>
      <c r="B86" s="20">
        <v>1185809</v>
      </c>
      <c r="C86" t="s">
        <v>234</v>
      </c>
    </row>
    <row r="87" spans="1:3" x14ac:dyDescent="0.25">
      <c r="A87" t="s">
        <v>235</v>
      </c>
      <c r="B87" s="20">
        <v>1157231</v>
      </c>
      <c r="C87" t="s">
        <v>236</v>
      </c>
    </row>
    <row r="88" spans="1:3" x14ac:dyDescent="0.25">
      <c r="A88" t="s">
        <v>237</v>
      </c>
      <c r="B88" s="20">
        <v>1919433</v>
      </c>
      <c r="C88" t="s">
        <v>238</v>
      </c>
    </row>
    <row r="89" spans="1:3" x14ac:dyDescent="0.25">
      <c r="A89" t="s">
        <v>239</v>
      </c>
      <c r="B89" s="20">
        <v>1405167</v>
      </c>
      <c r="C89" t="s">
        <v>240</v>
      </c>
    </row>
    <row r="90" spans="1:3" x14ac:dyDescent="0.25">
      <c r="A90" t="s">
        <v>241</v>
      </c>
      <c r="B90" s="20">
        <v>1568096</v>
      </c>
      <c r="C90" t="s">
        <v>242</v>
      </c>
    </row>
    <row r="91" spans="1:3" x14ac:dyDescent="0.25">
      <c r="A91" t="s">
        <v>243</v>
      </c>
      <c r="B91" s="20">
        <v>3685893</v>
      </c>
      <c r="C91" t="s">
        <v>244</v>
      </c>
    </row>
    <row r="92" spans="1:3" x14ac:dyDescent="0.25">
      <c r="A92" t="s">
        <v>245</v>
      </c>
      <c r="B92" s="20">
        <v>2313875</v>
      </c>
      <c r="C92" t="s">
        <v>246</v>
      </c>
    </row>
    <row r="93" spans="1:3" x14ac:dyDescent="0.25">
      <c r="A93" t="s">
        <v>247</v>
      </c>
      <c r="B93" s="20">
        <v>2357334</v>
      </c>
      <c r="C93" t="s">
        <v>248</v>
      </c>
    </row>
    <row r="94" spans="1:3" x14ac:dyDescent="0.25">
      <c r="A94" t="s">
        <v>249</v>
      </c>
      <c r="B94" s="20">
        <v>5364086</v>
      </c>
      <c r="C94" t="s">
        <v>250</v>
      </c>
    </row>
    <row r="95" spans="1:3" x14ac:dyDescent="0.25">
      <c r="A95" t="s">
        <v>251</v>
      </c>
      <c r="B95" s="20">
        <v>1706914</v>
      </c>
      <c r="C95" t="s">
        <v>252</v>
      </c>
    </row>
    <row r="96" spans="1:3" x14ac:dyDescent="0.25">
      <c r="A96" t="s">
        <v>253</v>
      </c>
      <c r="B96" s="20">
        <v>3485073</v>
      </c>
      <c r="C96" t="s">
        <v>254</v>
      </c>
    </row>
    <row r="97" spans="1:3" x14ac:dyDescent="0.25">
      <c r="A97" t="s">
        <v>255</v>
      </c>
      <c r="B97" s="20">
        <v>1207026</v>
      </c>
      <c r="C97" t="s">
        <v>256</v>
      </c>
    </row>
    <row r="98" spans="1:3" x14ac:dyDescent="0.25">
      <c r="A98" t="s">
        <v>257</v>
      </c>
      <c r="B98" s="20">
        <v>1952909</v>
      </c>
      <c r="C98" t="s">
        <v>258</v>
      </c>
    </row>
    <row r="99" spans="1:3" x14ac:dyDescent="0.25">
      <c r="A99" t="s">
        <v>259</v>
      </c>
      <c r="B99" s="20">
        <v>1354176</v>
      </c>
      <c r="C99" t="s">
        <v>260</v>
      </c>
    </row>
    <row r="100" spans="1:3" x14ac:dyDescent="0.25">
      <c r="A100" t="s">
        <v>261</v>
      </c>
      <c r="B100" s="20">
        <v>866118</v>
      </c>
      <c r="C100" t="s">
        <v>262</v>
      </c>
    </row>
    <row r="101" spans="1:3" x14ac:dyDescent="0.25">
      <c r="A101" t="s">
        <v>263</v>
      </c>
      <c r="B101" s="20">
        <v>1697214</v>
      </c>
      <c r="C101" t="s">
        <v>264</v>
      </c>
    </row>
    <row r="102" spans="1:3" x14ac:dyDescent="0.25">
      <c r="A102" t="s">
        <v>265</v>
      </c>
      <c r="B102" s="20">
        <v>1095342</v>
      </c>
      <c r="C102" t="s">
        <v>266</v>
      </c>
    </row>
    <row r="103" spans="1:3" x14ac:dyDescent="0.25">
      <c r="A103" t="s">
        <v>267</v>
      </c>
      <c r="B103" s="20">
        <v>1005031</v>
      </c>
      <c r="C103" t="s">
        <v>268</v>
      </c>
    </row>
    <row r="104" spans="1:3" x14ac:dyDescent="0.25">
      <c r="A104" t="s">
        <v>269</v>
      </c>
      <c r="B104" s="20">
        <v>1685628</v>
      </c>
      <c r="C104" t="s">
        <v>270</v>
      </c>
    </row>
    <row r="105" spans="1:3" x14ac:dyDescent="0.25">
      <c r="A105" t="s">
        <v>271</v>
      </c>
      <c r="B105" s="20">
        <v>2045957</v>
      </c>
      <c r="C105" t="s">
        <v>272</v>
      </c>
    </row>
    <row r="106" spans="1:3" x14ac:dyDescent="0.25">
      <c r="A106" t="s">
        <v>273</v>
      </c>
      <c r="B106" s="20">
        <v>206408</v>
      </c>
      <c r="C106" t="s">
        <v>274</v>
      </c>
    </row>
    <row r="107" spans="1:3" x14ac:dyDescent="0.25">
      <c r="A107" t="s">
        <v>275</v>
      </c>
      <c r="B107" s="20">
        <v>2003953</v>
      </c>
      <c r="C107" t="s">
        <v>276</v>
      </c>
    </row>
    <row r="108" spans="1:3" x14ac:dyDescent="0.25">
      <c r="A108" t="s">
        <v>277</v>
      </c>
      <c r="B108" s="20">
        <v>2810390</v>
      </c>
      <c r="C108" t="s">
        <v>278</v>
      </c>
    </row>
    <row r="109" spans="1:3" x14ac:dyDescent="0.25">
      <c r="A109" t="s">
        <v>279</v>
      </c>
      <c r="B109" s="20">
        <v>2319096</v>
      </c>
      <c r="C109" t="s">
        <v>280</v>
      </c>
    </row>
    <row r="110" spans="1:3" x14ac:dyDescent="0.25">
      <c r="A110" t="s">
        <v>281</v>
      </c>
      <c r="B110" s="20">
        <v>4114255</v>
      </c>
      <c r="C110" t="s">
        <v>282</v>
      </c>
    </row>
    <row r="111" spans="1:3" x14ac:dyDescent="0.25">
      <c r="A111" t="s">
        <v>283</v>
      </c>
      <c r="B111" s="20">
        <v>2119773</v>
      </c>
      <c r="C111" t="s">
        <v>284</v>
      </c>
    </row>
    <row r="112" spans="1:3" x14ac:dyDescent="0.25">
      <c r="A112" t="s">
        <v>285</v>
      </c>
      <c r="B112" s="20">
        <v>783918</v>
      </c>
      <c r="C112" t="s">
        <v>286</v>
      </c>
    </row>
    <row r="113" spans="1:3" x14ac:dyDescent="0.25">
      <c r="A113" t="s">
        <v>287</v>
      </c>
      <c r="B113" s="20">
        <v>1323667</v>
      </c>
      <c r="C113" t="s">
        <v>288</v>
      </c>
    </row>
    <row r="114" spans="1:3" x14ac:dyDescent="0.25">
      <c r="A114" t="s">
        <v>289</v>
      </c>
      <c r="B114" s="20">
        <v>3798383</v>
      </c>
      <c r="C114" t="s">
        <v>290</v>
      </c>
    </row>
    <row r="115" spans="1:3" x14ac:dyDescent="0.25">
      <c r="A115" t="s">
        <v>291</v>
      </c>
      <c r="B115" s="20">
        <v>1422048</v>
      </c>
      <c r="C115" t="s">
        <v>292</v>
      </c>
    </row>
    <row r="116" spans="1:3" x14ac:dyDescent="0.25">
      <c r="A116" t="s">
        <v>293</v>
      </c>
      <c r="B116" s="20">
        <v>1391959</v>
      </c>
      <c r="C116" t="s">
        <v>294</v>
      </c>
    </row>
    <row r="117" spans="1:3" x14ac:dyDescent="0.25">
      <c r="A117" t="s">
        <v>295</v>
      </c>
      <c r="B117" s="20">
        <v>1687191</v>
      </c>
      <c r="C117" t="s">
        <v>296</v>
      </c>
    </row>
    <row r="118" spans="1:3" x14ac:dyDescent="0.25">
      <c r="A118" t="s">
        <v>297</v>
      </c>
      <c r="B118" s="20">
        <v>1253167</v>
      </c>
      <c r="C118" t="s">
        <v>298</v>
      </c>
    </row>
    <row r="119" spans="1:3" x14ac:dyDescent="0.25">
      <c r="A119" t="s">
        <v>299</v>
      </c>
      <c r="B119" s="20">
        <v>2388693</v>
      </c>
      <c r="C119" t="s">
        <v>300</v>
      </c>
    </row>
    <row r="120" spans="1:3" x14ac:dyDescent="0.25">
      <c r="A120" t="s">
        <v>301</v>
      </c>
      <c r="B120" s="20">
        <v>1464343</v>
      </c>
      <c r="C120" t="s">
        <v>302</v>
      </c>
    </row>
    <row r="121" spans="1:3" x14ac:dyDescent="0.25">
      <c r="A121" t="s">
        <v>303</v>
      </c>
      <c r="B121" s="20">
        <v>5386737</v>
      </c>
      <c r="C121" t="s">
        <v>304</v>
      </c>
    </row>
    <row r="122" spans="1:3" x14ac:dyDescent="0.25">
      <c r="A122" t="s">
        <v>305</v>
      </c>
      <c r="B122" s="20">
        <v>1951557</v>
      </c>
      <c r="C122" t="s">
        <v>306</v>
      </c>
    </row>
    <row r="123" spans="1:3" x14ac:dyDescent="0.25">
      <c r="A123" t="s">
        <v>307</v>
      </c>
      <c r="B123" s="20">
        <v>1285467</v>
      </c>
      <c r="C123" t="s">
        <v>308</v>
      </c>
    </row>
    <row r="124" spans="1:3" x14ac:dyDescent="0.25">
      <c r="A124" t="s">
        <v>309</v>
      </c>
      <c r="B124" s="20">
        <v>2025591</v>
      </c>
      <c r="C124" t="s">
        <v>310</v>
      </c>
    </row>
    <row r="125" spans="1:3" x14ac:dyDescent="0.25">
      <c r="A125" t="s">
        <v>311</v>
      </c>
      <c r="B125" s="20">
        <v>4960045</v>
      </c>
      <c r="C125" t="s">
        <v>312</v>
      </c>
    </row>
    <row r="126" spans="1:3" x14ac:dyDescent="0.25">
      <c r="A126" t="s">
        <v>313</v>
      </c>
      <c r="B126" s="20">
        <v>2384328</v>
      </c>
      <c r="C126" t="s">
        <v>314</v>
      </c>
    </row>
    <row r="127" spans="1:3" x14ac:dyDescent="0.25">
      <c r="A127" t="s">
        <v>315</v>
      </c>
      <c r="B127" s="20">
        <v>6075177</v>
      </c>
      <c r="C127" t="s">
        <v>316</v>
      </c>
    </row>
    <row r="128" spans="1:3" x14ac:dyDescent="0.25">
      <c r="A128" t="s">
        <v>317</v>
      </c>
      <c r="B128" s="20">
        <v>1121284</v>
      </c>
      <c r="C128" t="s">
        <v>318</v>
      </c>
    </row>
    <row r="129" spans="1:3" x14ac:dyDescent="0.25">
      <c r="A129" t="s">
        <v>319</v>
      </c>
      <c r="B129" s="20">
        <v>1169909</v>
      </c>
      <c r="C129" t="s">
        <v>320</v>
      </c>
    </row>
    <row r="130" spans="1:3" x14ac:dyDescent="0.25">
      <c r="A130" t="s">
        <v>321</v>
      </c>
      <c r="B130" s="20">
        <v>1755097</v>
      </c>
      <c r="C130" t="s">
        <v>322</v>
      </c>
    </row>
    <row r="131" spans="1:3" x14ac:dyDescent="0.25">
      <c r="A131" t="s">
        <v>323</v>
      </c>
      <c r="B131" s="20">
        <v>1177567</v>
      </c>
      <c r="C131" t="s">
        <v>324</v>
      </c>
    </row>
    <row r="132" spans="1:3" x14ac:dyDescent="0.25">
      <c r="A132" t="s">
        <v>325</v>
      </c>
      <c r="B132" s="20">
        <v>994936</v>
      </c>
      <c r="C132" t="s">
        <v>326</v>
      </c>
    </row>
    <row r="133" spans="1:3" x14ac:dyDescent="0.25">
      <c r="A133" t="s">
        <v>327</v>
      </c>
      <c r="B133" s="20">
        <v>1260132</v>
      </c>
      <c r="C133" t="s">
        <v>328</v>
      </c>
    </row>
    <row r="134" spans="1:3" x14ac:dyDescent="0.25">
      <c r="A134" t="s">
        <v>329</v>
      </c>
      <c r="B134" s="20">
        <v>2227967</v>
      </c>
      <c r="C134" t="s">
        <v>330</v>
      </c>
    </row>
    <row r="135" spans="1:3" x14ac:dyDescent="0.25">
      <c r="A135" t="s">
        <v>331</v>
      </c>
      <c r="B135" s="20">
        <v>1438259</v>
      </c>
      <c r="C135" t="s">
        <v>332</v>
      </c>
    </row>
    <row r="136" spans="1:3" x14ac:dyDescent="0.25">
      <c r="A136" t="s">
        <v>333</v>
      </c>
      <c r="B136" s="20">
        <v>2507665</v>
      </c>
      <c r="C136" t="s">
        <v>334</v>
      </c>
    </row>
    <row r="137" spans="1:3" x14ac:dyDescent="0.25">
      <c r="A137" t="s">
        <v>335</v>
      </c>
      <c r="B137" s="20">
        <v>2177567</v>
      </c>
      <c r="C137" t="s">
        <v>336</v>
      </c>
    </row>
    <row r="138" spans="1:3" x14ac:dyDescent="0.25">
      <c r="A138" t="s">
        <v>337</v>
      </c>
      <c r="B138" s="20">
        <v>1655719</v>
      </c>
      <c r="C138" t="s">
        <v>338</v>
      </c>
    </row>
    <row r="139" spans="1:3" x14ac:dyDescent="0.25">
      <c r="A139" t="s">
        <v>339</v>
      </c>
      <c r="B139" s="20">
        <v>1973214</v>
      </c>
      <c r="C139" t="s">
        <v>340</v>
      </c>
    </row>
    <row r="140" spans="1:3" x14ac:dyDescent="0.25">
      <c r="A140" t="s">
        <v>341</v>
      </c>
      <c r="B140" s="20">
        <v>1252767</v>
      </c>
      <c r="C140" t="s">
        <v>342</v>
      </c>
    </row>
    <row r="141" spans="1:3" x14ac:dyDescent="0.25">
      <c r="A141" t="s">
        <v>343</v>
      </c>
      <c r="B141" s="20">
        <v>3398430</v>
      </c>
      <c r="C141" t="s">
        <v>344</v>
      </c>
    </row>
    <row r="142" spans="1:3" x14ac:dyDescent="0.25">
      <c r="A142" t="s">
        <v>345</v>
      </c>
      <c r="B142" s="20">
        <v>761782</v>
      </c>
      <c r="C142" t="s">
        <v>346</v>
      </c>
    </row>
    <row r="143" spans="1:3" x14ac:dyDescent="0.25">
      <c r="A143" t="s">
        <v>347</v>
      </c>
      <c r="B143" s="20">
        <v>2212835</v>
      </c>
      <c r="C143" t="s">
        <v>348</v>
      </c>
    </row>
    <row r="144" spans="1:3" x14ac:dyDescent="0.25">
      <c r="A144" t="s">
        <v>349</v>
      </c>
      <c r="B144" s="20">
        <v>5024000</v>
      </c>
      <c r="C144" t="s">
        <v>350</v>
      </c>
    </row>
    <row r="145" spans="1:3" x14ac:dyDescent="0.25">
      <c r="A145" t="s">
        <v>351</v>
      </c>
      <c r="B145" s="20">
        <v>2012305</v>
      </c>
      <c r="C145" t="s">
        <v>352</v>
      </c>
    </row>
    <row r="146" spans="1:3" x14ac:dyDescent="0.25">
      <c r="A146" t="s">
        <v>353</v>
      </c>
      <c r="B146" s="20">
        <v>1739737</v>
      </c>
      <c r="C146" t="s">
        <v>354</v>
      </c>
    </row>
    <row r="147" spans="1:3" x14ac:dyDescent="0.25">
      <c r="A147" t="s">
        <v>355</v>
      </c>
      <c r="B147" s="20">
        <v>2421506</v>
      </c>
      <c r="C147" t="s">
        <v>356</v>
      </c>
    </row>
    <row r="148" spans="1:3" x14ac:dyDescent="0.25">
      <c r="A148" t="s">
        <v>357</v>
      </c>
      <c r="B148" s="20">
        <v>2772576</v>
      </c>
      <c r="C148" t="s">
        <v>358</v>
      </c>
    </row>
    <row r="149" spans="1:3" x14ac:dyDescent="0.25">
      <c r="A149" t="s">
        <v>359</v>
      </c>
      <c r="B149" s="20">
        <v>724612</v>
      </c>
      <c r="C149" t="s">
        <v>360</v>
      </c>
    </row>
    <row r="150" spans="1:3" x14ac:dyDescent="0.25">
      <c r="A150" t="s">
        <v>361</v>
      </c>
      <c r="B150" s="20">
        <v>2738063</v>
      </c>
      <c r="C150" t="s">
        <v>362</v>
      </c>
    </row>
    <row r="151" spans="1:3" x14ac:dyDescent="0.25">
      <c r="A151" t="s">
        <v>363</v>
      </c>
      <c r="B151" s="20">
        <v>610750</v>
      </c>
      <c r="C151" t="s">
        <v>364</v>
      </c>
    </row>
    <row r="152" spans="1:3" x14ac:dyDescent="0.25">
      <c r="A152" t="s">
        <v>365</v>
      </c>
      <c r="B152" s="20">
        <v>2093393</v>
      </c>
      <c r="C152" t="s">
        <v>366</v>
      </c>
    </row>
    <row r="153" spans="1:3" x14ac:dyDescent="0.25">
      <c r="A153" t="s">
        <v>367</v>
      </c>
      <c r="B153" s="20">
        <v>3626617</v>
      </c>
      <c r="C153" t="s">
        <v>368</v>
      </c>
    </row>
    <row r="154" spans="1:3" x14ac:dyDescent="0.25">
      <c r="A154" t="s">
        <v>369</v>
      </c>
      <c r="B154" s="20">
        <v>1112947</v>
      </c>
      <c r="C154" t="s">
        <v>370</v>
      </c>
    </row>
    <row r="156" spans="1:3" x14ac:dyDescent="0.25">
      <c r="B156" s="20"/>
    </row>
    <row r="167" spans="1:1" x14ac:dyDescent="0.25">
      <c r="A167" t="s">
        <v>40</v>
      </c>
    </row>
    <row r="168" spans="1:1" x14ac:dyDescent="0.25">
      <c r="A168" t="s">
        <v>371</v>
      </c>
    </row>
    <row r="171" spans="1:1" x14ac:dyDescent="0.25">
      <c r="A171" t="s">
        <v>43</v>
      </c>
    </row>
    <row r="172" spans="1:1" x14ac:dyDescent="0.25">
      <c r="A172" t="s">
        <v>372</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373</v>
      </c>
      <c r="B1" t="s">
        <v>374</v>
      </c>
      <c r="C1" t="s">
        <v>375</v>
      </c>
      <c r="D1" t="s">
        <v>376</v>
      </c>
      <c r="E1" t="s">
        <v>377</v>
      </c>
      <c r="F1" t="s">
        <v>377</v>
      </c>
      <c r="G1" t="s">
        <v>378</v>
      </c>
      <c r="H1" t="s">
        <v>378</v>
      </c>
      <c r="I1" t="s">
        <v>378</v>
      </c>
      <c r="J1" t="s">
        <v>378</v>
      </c>
      <c r="K1" t="s">
        <v>378</v>
      </c>
      <c r="L1" t="s">
        <v>378</v>
      </c>
      <c r="M1" t="s">
        <v>378</v>
      </c>
      <c r="N1" t="s">
        <v>378</v>
      </c>
      <c r="O1" t="s">
        <v>379</v>
      </c>
      <c r="P1" t="s">
        <v>379</v>
      </c>
      <c r="Q1" t="s">
        <v>380</v>
      </c>
      <c r="R1" s="27" t="s">
        <v>380</v>
      </c>
    </row>
    <row r="2" spans="1:18" x14ac:dyDescent="0.25">
      <c r="A2" t="s">
        <v>381</v>
      </c>
      <c r="B2">
        <v>1</v>
      </c>
      <c r="C2">
        <v>1</v>
      </c>
      <c r="D2">
        <v>1</v>
      </c>
      <c r="E2">
        <v>1</v>
      </c>
      <c r="F2">
        <v>2</v>
      </c>
      <c r="G2">
        <v>1</v>
      </c>
      <c r="H2">
        <v>2</v>
      </c>
      <c r="I2">
        <v>3</v>
      </c>
      <c r="J2">
        <v>4</v>
      </c>
      <c r="K2">
        <v>5</v>
      </c>
      <c r="L2">
        <v>6</v>
      </c>
      <c r="M2">
        <v>7</v>
      </c>
      <c r="N2">
        <v>8</v>
      </c>
      <c r="O2">
        <v>1</v>
      </c>
      <c r="P2">
        <v>2</v>
      </c>
      <c r="Q2">
        <v>1</v>
      </c>
      <c r="R2" s="27">
        <v>2</v>
      </c>
    </row>
    <row r="3" spans="1:18" x14ac:dyDescent="0.25">
      <c r="A3" t="s">
        <v>382</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383</v>
      </c>
      <c r="B4" s="22" t="s">
        <v>384</v>
      </c>
      <c r="C4" s="22" t="s">
        <v>385</v>
      </c>
      <c r="D4" s="22" t="s">
        <v>386</v>
      </c>
      <c r="E4" s="22" t="s">
        <v>387</v>
      </c>
      <c r="F4" s="22" t="s">
        <v>388</v>
      </c>
      <c r="G4" s="22" t="s">
        <v>389</v>
      </c>
      <c r="H4" s="22" t="s">
        <v>390</v>
      </c>
      <c r="I4" s="22" t="s">
        <v>391</v>
      </c>
      <c r="J4" s="22" t="s">
        <v>392</v>
      </c>
      <c r="K4" s="22" t="s">
        <v>393</v>
      </c>
      <c r="L4" s="22" t="s">
        <v>394</v>
      </c>
      <c r="M4" s="22" t="s">
        <v>395</v>
      </c>
      <c r="N4" s="22" t="s">
        <v>396</v>
      </c>
      <c r="O4" s="22" t="s">
        <v>397</v>
      </c>
      <c r="P4" s="22" t="s">
        <v>398</v>
      </c>
      <c r="Q4" s="23" t="s">
        <v>399</v>
      </c>
      <c r="R4" s="24" t="s">
        <v>400</v>
      </c>
    </row>
    <row r="5" spans="1:18" x14ac:dyDescent="0.25">
      <c r="A5" t="s">
        <v>401</v>
      </c>
      <c r="B5" t="str">
        <f>IF(ISBLANK('Spend return'!B18),"BLANK",'Spend return'!B18)</f>
        <v>Brighton and Hove</v>
      </c>
      <c r="C5" t="str">
        <f>IF(ISBLANK('Spend return'!B18),"BLANK",INDEX('LA Allocations'!$C$2:$C$154,MATCH('Spend return'!B18,'LA Allocations'!$A$2:$A$154,0)))</f>
        <v>E06000043</v>
      </c>
      <c r="D5">
        <f>IF(ISBLANK('Spend return'!B19),"BLANK",'Spend return'!B19)</f>
        <v>1868587</v>
      </c>
      <c r="E5" t="str">
        <f>IF(ISBLANK('Spend return'!B24),"BLANK",'Spend return'!B24)</f>
        <v>Edd Yeo</v>
      </c>
      <c r="F5" t="str">
        <f>IF(ISBLANK('Spend return'!B25),"BLANK",'Spend return'!B25)</f>
        <v>edward.yeo@brighton-hove.gov.uk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1254870</v>
      </c>
      <c r="L5">
        <f>IF(ISBLANK('Spend return'!B43),"BLANK",'Spend return'!B43)</f>
        <v>200000</v>
      </c>
      <c r="M5">
        <f>IF(ISBLANK('Spend return'!B44),"BLANK",'Spend return'!B44)</f>
        <v>413717</v>
      </c>
      <c r="N5">
        <f>IF(ISBLANK('Spend return'!B45),"BLANK",'Spend return'!B45)</f>
        <v>1868587</v>
      </c>
      <c r="O5" t="str">
        <f>IF(ISBLANK('Qualitative report'!A19),"BLANK",'Qualitative report'!A19)</f>
        <v xml:space="preserve">Homecare/Domiciliary Care – The Local Authority has recently completed the contracting of its Homecare provision in the city.  This has resulted in significant changes in the way this contract operates including significant investment into this service through the use of the MSIF.   This investment has resulted in increased capacity and significant improvement in flow in the system.  The new service specification and payment arrangements support a more flexible model of delivery and also supports workforce recruitment and retention challenges previously faced under the previous contract arrangements.  Under the previous contract providers where paid only for the minutes of care that are actually provided. These call durations where variable in nature and subject to change at short notice meaning that a care call may have been shorter than that which is rostered. This means that staff are not guaranteed pay or set working hours in relation to the care calls they deliver.  The changes we have made have been beneficial in addressing this and the links to recruitment and retention and will provide a more sustainable model of delivery going forward. This new model and contract has been well supported by partners across the system within Brighton &amp; Hove.
Fees to Providers – The costs of services and particular those across working age adults has been a significant area of pressure.  The funding provided through the MSIF has been used to fund significant increases in the rates paid for the spot purchasing of Specialist Adult Mental Health Provision and also across older people dementia residential and nursing services.  This area has seen significant pressures for the second half of the year. We have also seen an increase in the costs associated with supporting adults with learning disabilities to remain at home.  We also continue to support and provide sustainability through increased fee negotiations across all providers where the cost pressures faced by providers is impacting on their ability to deliver of services and is resulting in increasing cost pressures for the Local Authority. Alongside this we have also entered into block contract arrangements for a range of residential and nursing provision to manage supply and costs across a range of priority areas including dementia care.  As setout previously in our market and sustainability plan this is an area of high priority for the Local Authority.  These block contracting arrangements are entered into above our published rates but this approach not only supports the Council in its ability to manage supply and rising costs but also provides some sustainability and security for providers within the local market.  We also continue to fund spot purchasing activity above our published rates where this is necessary and has become increasing challenging to source particular areas of provision.
</v>
      </c>
      <c r="P5" t="str">
        <f>IF(ISBLANK('Qualitative report'!A23),"BLANK",'Qualitative report'!A23)</f>
        <v xml:space="preserve">The Market Sustainability and Improvement Fund is key in ensuring the stability and quality of Social Care Services to support the delivery of the NHS winter plan including preventing avoidable admissisions and enhancing capacity.
It is important to recognise the role that homecare plays in keeping people safe and well at home and is key to reducing hospital admissions.  The new contracts have been configured with the aim of supporting and enabling place-based partnerships and the collaborative arrangements formed by the organisations responsible for coordinating and delivering health and care services in each neighbourhood/community.  We recognise the significant impact that not having a well resourced and high performing homecare provision in the City has on the overall performance of the health and care system.  Over the last few years we have at times experienced significant delays and challenges re accessing domiciliary care across the system.  The changes that have been made to the contract have already resulted in improved flow across both community and hospital referrals with historical waiting lists reduced and waiting times down significantly.  This will continue to be monitored over the coming months and through the winter.  As described above we we continue to develop our supply of residential provision to ensure that sufficient capacity is in place to meet the demand within the city.  By ensuring we have sufficient capacity in high priority areas to support timely discharge from Hospital and ensure people can be supported to remain in the community we can reduce pressures on the hospital system. We are also continuing to invest in the purchasing of placements across working age adults specialist services both in the community and care homes.  This not only enables us to support people to be discharged from hospital settings but also to keep people safe in the community and avoid admission to hospital.  These costs have increased and we will continue to invest in this area. We are currently contracting for a range of Supported Living and Community Support services, the outcomes as part of this that will support the winter plan as follows:
•	Increase Specialist provision for 18 to 25-year-olds improving referral pathways and communication.
•	increase the use of out of hospital provisions including D2A (Discharge to Access)
•	review and mainstream our mental health Step Down service to minimise delayed transfers of care.
•	increase capacity and suitability of onward accommodation and support offers to people leaving the hospital.
•	increase services for people with co-existing conditions such as autism and substance misuse.
•	increase the provision of mental health residential care services including services which support people with mental health and substance misuse support needs.
•	develop and improve housing pathways.
</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2023-11-07T14:59:52Z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