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B22E13CF-F02F-4A5F-A10B-4E5BD175EAF9}" xr6:coauthVersionLast="45" xr6:coauthVersionMax="45" xr10:uidLastSave="{00000000-0000-0000-0000-000000000000}"/>
  <bookViews>
    <workbookView xWindow="-108" yWindow="-108" windowWidth="23256" windowHeight="12576"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<sst xmlns="http://schemas.openxmlformats.org/spreadsheetml/2006/main" count="428" uniqueCount="404">
  <si>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</si>
  <si>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</si>
  <si>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</si>
  <si>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</si>
  <si>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</si>
  <si>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</si>
  <si>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</si>
  <si>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</si>
  <si>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</si>
  <si>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</si>
  <si>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</si>
  <si>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</si>
  <si>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</si>
  <si>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</si>
  <si>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</si>
  <si>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</si>
  <si>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</si>
  <si>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</si>
  <si>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</si>
  <si>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</si>
  <si>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</si>
  <si>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</si>
  <si>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</si>
  <si>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</si>
  <si>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</si>
  <si>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</si>
  <si>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</si>
  <si>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</si>
  <si>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</si>
  <si>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</si>
  <si>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</si>
  <si>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</si>
  <si>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</si>
  <si>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</si>
  <si>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</si>
  <si>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</si>
  <si>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</si>
  <si>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</si>
  <si>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</si>
  <si>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</si>
  <si>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</si>
  <si>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</si>
  <si>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</si>
  <si>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</si>
  <si>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</si>
  <si>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</si>
  <si>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</si>
  <si>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</si>
  <si>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</si>
  <si>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</si>
  <si>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</si>
  <si>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</si>
  <si>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</si>
  <si>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</si>
  <si>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</si>
  <si>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</si>
  <si>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</si>
  <si>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</si>
  <si>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</si>
  <si>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</si>
  <si>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</si>
  <si>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</si>
  <si>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</si>
  <si>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</si>
  <si>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</si>
  <si>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</si>
  <si>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</si>
  <si>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</si>
  <si>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</si>
  <si>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</si>
  <si>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</si>
  <si>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</si>
  <si>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</si>
  <si>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</si>
  <si>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</si>
  <si>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</si>
  <si>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</si>
  <si>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</si>
  <si>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</si>
  <si>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</si>
  <si>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</si>
  <si>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</si>
  <si>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</si>
  <si>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</si>
  <si>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</si>
  <si>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</si>
  <si>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</si>
  <si>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</si>
  <si>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</si>
  <si>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</si>
  <si>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</si>
  <si>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</si>
  <si>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</si>
  <si>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</si>
  <si>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</si>
  <si>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</si>
  <si>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</si>
  <si>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</si>
  <si>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</si>
  <si>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</si>
  <si>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</si>
  <si>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</si>
  <si>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</si>
  <si>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</si>
  <si>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</si>
  <si>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</si>
  <si>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</si>
  <si>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</si>
  <si>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</si>
  <si>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</si>
  <si>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</si>
  <si>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</si>
  <si>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</si>
  <si>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</si>
  <si>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</si>
  <si>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</si>
  <si>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</si>
  <si>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</si>
  <si>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</si>
  <si>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</si>
  <si>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</si>
  <si>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</si>
  <si>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</si>
  <si>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</si>
  <si>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</si>
  <si>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</si>
  <si>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</si>
  <si>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</si>
  <si>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</si>
  <si>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</si>
  <si>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</si>
  <si>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</si>
  <si>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</si>
  <si>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</si>
  <si>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</si>
  <si>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</si>
  <si>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</si>
  <si>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</si>
  <si>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</si>
  <si>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</si>
  <si>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</si>
  <si>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</si>
  <si>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</si>
  <si>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</si>
  <si>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</si>
  <si>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</si>
  <si>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</si>
  <si>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</si>
  <si>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</si>
  <si>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</si>
  <si>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</si>
  <si>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</si>
  <si>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</si>
  <si>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</si>
  <si>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</si>
  <si>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</si>
  <si>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</si>
  <si>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</si>
  <si>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</si>
  <si>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</si>
  <si>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</si>
  <si>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</si>
  <si>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</si>
  <si>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</si>
  <si>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</si>
  <si>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</si>
  <si>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</si>
  <si>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</si>
  <si>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</si>
  <si>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</si>
  <si>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</si>
  <si>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</si>
  <si>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</si>
  <si>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</si>
  <si>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</si>
  <si>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</si>
  <si>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</si>
  <si>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</si>
  <si>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</si>
  <si>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</si>
  <si>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</si>
  <si>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</si>
  <si>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</si>
  <si>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</si>
  <si>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</si>
  <si>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</si>
  <si>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</si>
  <si>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</si>
  <si>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</si>
  <si>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</si>
  <si>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</si>
  <si>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</si>
  <si>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</si>
  <si>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</si>
  <si>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</si>
  <si>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</si>
  <si>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</si>
  <si>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</si>
  <si>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</si>
  <si>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</si>
  <si>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</si>
  <si>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</si>
  <si>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</si>
  <si>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</si>
  <si>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</si>
  <si>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</si>
  <si>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</si>
  <si>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</si>
  <si>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</si>
  <si>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</si>
  <si>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</si>
  <si>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</si>
  <si>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</si>
  <si>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</si>
  <si>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</si>
  <si>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</si>
  <si>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</si>
  <si>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</si>
  <si>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</si>
  <si>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</si>
  <si>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</si>
  <si>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</si>
  <si>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</si>
  <si>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</si>
  <si>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</si>
  <si>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</si>
  <si>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</si>
  <si>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</si>
  <si>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</si>
  <si>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</si>
  <si>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</si>
  <si>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</si>
  <si>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</si>
  <si>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</si>
  <si>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</si>
  <si>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</si>
  <si>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</si>
  <si>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</si>
  <si>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</si>
  <si>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</si>
  <si>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</si>
  <si>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</si>
  <si>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</si>
  <si>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</si>
  <si>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</si>
  <si>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</si>
  <si>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</si>
  <si>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</si>
  <si>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</si>
  <si>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</si>
  <si>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</si>
  <si>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</si>
  <si>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</si>
  <si>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</si>
  <si>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</si>
  <si>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</si>
  <si>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</si>
  <si>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</si>
  <si>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</si>
  <si>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</si>
  <si>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</si>
  <si>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</si>
  <si>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</si>
  <si>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</si>
  <si>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</si>
  <si>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</si>
  <si>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</si>
  <si>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</si>
  <si>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</si>
  <si>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</si>
  <si>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</si>
  <si>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</si>
  <si>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</si>
  <si>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</si>
  <si>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</si>
  <si>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</si>
  <si>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</si>
  <si>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</si>
  <si>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</si>
  <si>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</si>
  <si>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</si>
  <si>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</si>
  <si>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</si>
  <si>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</si>
  <si>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</si>
  <si>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</si>
  <si>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</si>
  <si>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</si>
  <si>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</si>
  <si>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</si>
  <si>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</si>
  <si>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</si>
  <si>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</si>
  <si>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</si>
  <si>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</si>
  <si>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</si>
  <si>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</si>
  <si>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</si>
  <si>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</si>
  <si>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</si>
  <si>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</si>
  <si>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</si>
  <si>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</si>
  <si>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</si>
  <si>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</si>
  <si>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</si>
  <si>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</si>
  <si>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</si>
  <si>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</si>
  <si>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</si>
  <si>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</si>
  <si>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</si>
  <si>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</si>
  <si>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</si>
  <si>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</si>
  <si>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</si>
  <si>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</si>
  <si>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</si>
  <si>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</si>
  <si>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</si>
  <si>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</si>
  <si>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</si>
  <si>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</si>
  <si>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</si>
  <si>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</si>
  <si>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</si>
  <si>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</si>
  <si>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</si>
  <si>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</si>
  <si>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</si>
  <si>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</si>
  <si>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</si>
  <si>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</si>
  <si>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</si>
  <si>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</si>
  <si>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</si>
  <si>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</si>
  <si>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</si>
  <si>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</si>
  <si>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</si>
  <si>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</si>
  <si>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</si>
  <si>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</si>
  <si>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</si>
  <si>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</si>
  <si>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</si>
  <si>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</si>
  <si>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</si>
  <si>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</si>
  <si>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</si>
  <si>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</si>
  <si>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</si>
  <si>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</si>
  <si>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</si>
  <si>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</si>
  <si>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</si>
  <si>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</si>
  <si>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</si>
  <si>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</si>
  <si>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</si>
  <si>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</si>
  <si>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</si>
  <si>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</si>
  <si>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</si>
  <si>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</si>
  <si>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</si>
  <si>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</si>
  <si>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</si>
  <si>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</si>
  <si>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</si>
  <si>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</si>
  <si>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</si>
  <si>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</si>
  <si>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</si>
  <si>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</si>
  <si>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</si>
  <si>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</si>
  <si>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</si>
  <si>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</si>
  <si>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</si>
  <si>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</si>
  <si>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</si>
  <si>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</si>
  <si>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</si>
  <si>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</si>
  <si>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</si>
  <si>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</si>
  <si>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</si>
  <si>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</si>
  <si>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</si>
  <si>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</si>
  <si>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</si>
  <si>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</si>
  <si>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</si>
  <si>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</si>
  <si>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</si>
  <si>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</si>
  <si>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</si>
  <si>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</si>
  <si>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</si>
  <si>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Christine Anne Guest</t>
  </si>
  <si>
    <t>Chris_Anne_Guest@sandwell.gov.uk</t>
  </si>
  <si>
    <t>Winter planning for Sandwell will be funded by resources from the Better Care Fund and Adult Social Care Discharge Fund.  These resources are primarily focused towards supporting the management of effective system flow to ensure:
•	  Full implementation of the Discharge to Assess operating model
•	  That the right care is provided to people in the right place at the right time 
•	  Where possible people are cared for in or closer to their own homes.
These aims need to be supported by an aligned recruitment plan across health and social care and whilst recruitment challenges have been extremely prominent across the system in line with many areas locally and nationally, it is the recruitment to the social care workforce that is proving particularly challenging.  The reasons for this are well established but Sandwell social services in particular struggles to recruit to front line staff due to a less favourable pay structure being in place compared to neighbouring Local Authorities.  Access to the Market Sustainability and Implementation Fund will help to reduce this inequality and promote greater uptake of job opportunities.  In turn this will contribute to the key aims of increasing workforce capacity and retention which will have consequential benefits for reducing ASC waiting times</t>
  </si>
  <si>
    <t>The DHSC Additional Workforce Funding presents a unique opportunity for Sandwell MBC to strengthen its adult social care (ASC) services. The two primary areas of focus of Spend in Adult Social Care are:
Fee Uplifts Allocated: £1,854,717.00 (66 % of Funding):
A substantial portion of the funding is directed towards increasing fee rates paid to ASC providers as reported in the May 24th 2023 MSIF Return. This is crucial for maintaining a sustainable and high-quality service as it incentivises providers to continue delivering their services to Sandwell's vulnerable population.
ASC Waiting Time Reduction Allocated: £955,673.00 (34% of Funding):
To enhance adult social care waiting times, £955,673.00 of the fund will be utilised to establish a dedicated team of Social Workers and Occupational Therapists. The objective is to address waiting times for various aspects, such as:
   •  Assessments under the Care Act
   •  Initiation of care or support packages
   •  Annual reviews of care packages
The primary goal is to minimise the waiting list for assessments and reduce the time it takes to assess and provide services, as highlighted in the May 24th, 2023 MSIF return. This activity is crucial to promptly delivering the necessary care and support to vulnerable individuals. We aim to streamline the Intake/Duty process, optimise resource allocation, and foster collaboration between healthcare providers, government agencies, and community organisations, to significantly alleviate the burden on those awaiting essential care services. This not only enhances the overall quality of life for individuals in need but also relieves pressure on healthcare systems, allowing them to operate more efficiently.  
In conclusion, the DHSC Additional Workforce Funding provides Sandwell MBC an opportunity to strengthen adult social care services. Through targeted allocations for fee uplifts and reducing waiting times, the council is poised to enhance service quality and timeliness, ultimately benefiting the vulnerable population and optimising healthcare resources. This funding underscores a strategic and focused approach to elevate the provision of care for the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</si>
</sst>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E12" sqref="E12"/>
    </sheetView>
  </sheetViews>
  <sheetFormatPr defaultRowHeight="14.4" x14ac:dyDescent="0.3"/>
  <cols>
    <col min="1" max="1" width="120.6640625" style="32" customWidth="1"/>
    <col min="2" max="2" width="0" style="32" hidden="1" customWidth="1"/>
    <col min="3" max="3" width="41.109375" style="32" customWidth="1"/>
    <col min="4" max="39" width="9.109375" style="32"/>
    <col min="40" max="64" width="9.109375" style="1"/>
  </cols>
  <sheetData>
    <row r="1" spans="1:39" s="2" customFormat="1" ht="15.6" x14ac:dyDescent="0.3">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
      <c r="A2" s="28"/>
      <c r="C2" s="28"/>
      <c r="D2" s="28"/>
      <c r="E2" s="28"/>
      <c r="F2" s="28"/>
      <c r="G2" s="28"/>
      <c r="H2" s="28"/>
      <c r="I2" s="28"/>
      <c r="J2" s="28"/>
      <c r="K2" s="28"/>
      <c r="L2" s="28"/>
      <c r="M2" s="28"/>
    </row>
    <row r="3" spans="1:39" ht="15.6" x14ac:dyDescent="0.3">
      <c r="A3" s="33" t="s">
        <v>0</v>
      </c>
      <c r="C3" s="28"/>
      <c r="D3" s="28"/>
      <c r="E3" s="28"/>
      <c r="F3" s="28"/>
      <c r="G3" s="28"/>
      <c r="H3" s="28"/>
      <c r="I3" s="28"/>
      <c r="J3" s="28"/>
      <c r="K3" s="28"/>
      <c r="L3" s="28"/>
      <c r="M3" s="28"/>
    </row>
    <row r="4" spans="1:39" x14ac:dyDescent="0.3">
      <c r="C4" s="28"/>
      <c r="D4" s="28"/>
      <c r="E4" s="28"/>
      <c r="F4" s="28"/>
      <c r="G4" s="28"/>
      <c r="H4" s="28"/>
      <c r="I4" s="28"/>
      <c r="J4" s="28"/>
      <c r="K4" s="28"/>
      <c r="L4" s="28"/>
      <c r="M4" s="28"/>
    </row>
    <row r="5" spans="1:39" ht="76.5" customHeight="1" x14ac:dyDescent="0.3">
      <c r="A5" s="48" t="s">
        <v>384</v>
      </c>
      <c r="C5" s="28"/>
      <c r="D5" s="28"/>
      <c r="E5" s="28"/>
      <c r="F5" s="28"/>
      <c r="G5" s="28"/>
      <c r="H5" s="28"/>
      <c r="I5" s="28"/>
      <c r="J5" s="28"/>
      <c r="K5" s="28"/>
      <c r="L5" s="28"/>
      <c r="M5" s="28"/>
    </row>
    <row r="6" spans="1:39" ht="15.6" x14ac:dyDescent="0.3">
      <c r="A6" s="29" t="s">
        <v>379</v>
      </c>
      <c r="C6" s="28"/>
      <c r="D6" s="28"/>
      <c r="E6" s="28"/>
      <c r="F6" s="28"/>
      <c r="G6" s="28"/>
      <c r="H6" s="28"/>
      <c r="I6" s="28"/>
      <c r="J6" s="28"/>
      <c r="K6" s="28"/>
      <c r="L6" s="28"/>
      <c r="M6" s="28"/>
    </row>
    <row r="7" spans="1:39" x14ac:dyDescent="0.3">
      <c r="A7" s="34"/>
      <c r="C7" s="28"/>
      <c r="D7" s="28"/>
      <c r="E7" s="28"/>
      <c r="F7" s="28"/>
      <c r="G7" s="28"/>
      <c r="H7" s="28"/>
      <c r="I7" s="28"/>
      <c r="J7" s="28"/>
      <c r="K7" s="28"/>
      <c r="L7" s="28"/>
      <c r="M7" s="28"/>
    </row>
    <row r="8" spans="1:39" ht="46.5" customHeight="1" x14ac:dyDescent="0.3">
      <c r="A8" s="49" t="s">
        <v>399</v>
      </c>
      <c r="C8" s="28"/>
      <c r="D8" s="28"/>
      <c r="E8" s="28"/>
      <c r="F8" s="28"/>
      <c r="G8" s="28"/>
      <c r="H8" s="28"/>
      <c r="I8" s="28"/>
      <c r="J8" s="28"/>
      <c r="K8" s="28"/>
      <c r="L8" s="28"/>
      <c r="M8" s="28"/>
    </row>
    <row r="9" spans="1:39" x14ac:dyDescent="0.3">
      <c r="A9" s="50"/>
      <c r="C9" s="28"/>
      <c r="D9" s="28"/>
      <c r="E9" s="28"/>
      <c r="F9" s="28"/>
      <c r="G9" s="28"/>
      <c r="H9" s="28"/>
      <c r="I9" s="28"/>
      <c r="J9" s="28"/>
      <c r="K9" s="28"/>
      <c r="L9" s="28"/>
      <c r="M9" s="28"/>
    </row>
    <row r="10" spans="1:39" ht="46.5" customHeight="1" x14ac:dyDescent="0.3">
      <c r="A10" s="49" t="s">
        <v>393</v>
      </c>
      <c r="C10" s="28"/>
      <c r="D10" s="28"/>
      <c r="E10" s="28"/>
      <c r="F10" s="28"/>
      <c r="G10" s="28"/>
      <c r="H10" s="28"/>
      <c r="I10" s="28"/>
      <c r="J10" s="28"/>
      <c r="K10" s="28"/>
      <c r="L10" s="28"/>
      <c r="M10" s="28"/>
    </row>
    <row r="11" spans="1:39" x14ac:dyDescent="0.3">
      <c r="A11" s="50"/>
      <c r="C11" s="28"/>
      <c r="D11" s="28"/>
      <c r="E11" s="28"/>
      <c r="F11" s="28"/>
      <c r="G11" s="28"/>
      <c r="H11" s="28"/>
      <c r="I11" s="28"/>
      <c r="J11" s="28"/>
      <c r="K11" s="28"/>
      <c r="L11" s="28"/>
      <c r="M11" s="28"/>
    </row>
    <row r="12" spans="1:39" ht="92.25" customHeight="1" x14ac:dyDescent="0.3">
      <c r="A12" s="49" t="s">
        <v>386</v>
      </c>
      <c r="C12" s="28"/>
      <c r="D12" s="28"/>
      <c r="E12" s="28"/>
      <c r="F12" s="28"/>
      <c r="G12" s="28"/>
      <c r="H12" s="28"/>
      <c r="I12" s="28"/>
      <c r="J12" s="28"/>
      <c r="K12" s="28"/>
      <c r="L12" s="28"/>
      <c r="M12" s="28"/>
    </row>
    <row r="13" spans="1:39" x14ac:dyDescent="0.3">
      <c r="A13" s="50"/>
      <c r="C13" s="28"/>
      <c r="D13" s="28"/>
      <c r="E13" s="28"/>
      <c r="F13" s="28"/>
      <c r="G13" s="28"/>
      <c r="H13" s="28"/>
      <c r="I13" s="28"/>
      <c r="J13" s="28"/>
      <c r="K13" s="28"/>
      <c r="L13" s="28"/>
      <c r="M13" s="28"/>
    </row>
    <row r="14" spans="1:39" ht="15.6" x14ac:dyDescent="0.3">
      <c r="A14" s="52" t="s">
        <v>380</v>
      </c>
      <c r="C14" s="28"/>
      <c r="D14" s="28"/>
      <c r="E14" s="28"/>
      <c r="F14" s="28"/>
      <c r="G14" s="28"/>
      <c r="H14" s="28"/>
      <c r="I14" s="28"/>
      <c r="J14" s="28"/>
      <c r="K14" s="28"/>
      <c r="L14" s="28"/>
      <c r="M14" s="28"/>
    </row>
    <row r="15" spans="1:39" ht="61.5" customHeight="1" x14ac:dyDescent="0.3">
      <c r="A15" s="51" t="s">
        <v>1</v>
      </c>
      <c r="C15" s="28"/>
      <c r="D15" s="28"/>
      <c r="E15" s="28"/>
      <c r="F15" s="28"/>
      <c r="G15" s="28"/>
      <c r="H15" s="28"/>
      <c r="I15" s="28"/>
      <c r="J15" s="28"/>
      <c r="K15" s="28"/>
      <c r="L15" s="28"/>
      <c r="M15" s="28"/>
    </row>
    <row r="16" spans="1:39"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33" t="s">
        <v>2</v>
      </c>
      <c r="C19" s="33" t="s">
        <v>3</v>
      </c>
    </row>
    <row r="20" spans="1:13" ht="15.6" x14ac:dyDescent="0.3">
      <c r="A20" s="33" t="s">
        <v>381</v>
      </c>
    </row>
    <row r="21" spans="1:13" ht="15.6" x14ac:dyDescent="0.3">
      <c r="A21" s="35" t="s">
        <v>175</v>
      </c>
      <c r="B21" s="36">
        <f>IF('Spend return'!B18="",0,1)</f>
        <v>1</v>
      </c>
      <c r="C21" s="37" t="str">
        <f t="shared" ref="C21:C26" si="0">IF(B21=1,"Yes","No")</f>
        <v>Yes</v>
      </c>
    </row>
    <row r="22" spans="1:13" ht="15.6" x14ac:dyDescent="0.3">
      <c r="A22" s="38" t="s">
        <v>176</v>
      </c>
      <c r="B22" s="39">
        <f>IF(ISBLANK('Spend return'!B24),0,1)*IF(ISNUMBER(SEARCH("@",'Spend return'!B25)),1,0)</f>
        <v>1</v>
      </c>
      <c r="C22" s="40" t="str">
        <f t="shared" si="0"/>
        <v>Yes</v>
      </c>
    </row>
    <row r="23" spans="1:13" ht="15.6" x14ac:dyDescent="0.3">
      <c r="A23" s="38" t="s">
        <v>178</v>
      </c>
      <c r="B23" s="39">
        <f>IF('Spend return'!B30="Yes - the funding has been allocated in full to adult social care",1,0)</f>
        <v>1</v>
      </c>
      <c r="C23" s="40" t="str">
        <f t="shared" si="0"/>
        <v>Yes</v>
      </c>
    </row>
    <row r="24" spans="1:13" ht="15.6" x14ac:dyDescent="0.3">
      <c r="A24" s="38" t="s">
        <v>179</v>
      </c>
      <c r="B24" s="39">
        <f>IF(OR('Spend return'!B35="Yes - we are targeting this area",'Spend return'!B36="Yes - we are targeting this area",'Spend return'!B37="Yes - we are targeting this area"),1,0)</f>
        <v>1</v>
      </c>
      <c r="C24" s="40" t="str">
        <f t="shared" si="0"/>
        <v>Yes</v>
      </c>
    </row>
    <row r="25" spans="1:13" ht="15.6" x14ac:dyDescent="0.3">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6" x14ac:dyDescent="0.3">
      <c r="A26" s="41" t="s">
        <v>181</v>
      </c>
      <c r="B26" s="42">
        <f>IFERROR(IF(AND('Spend return'!B45&gt;='Spend return'!B19-100,'Spend return'!B45&lt;='Spend return'!B19+100),1,0),0)</f>
        <v>1</v>
      </c>
      <c r="C26" s="43" t="str">
        <f t="shared" si="0"/>
        <v>Yes</v>
      </c>
    </row>
    <row r="27" spans="1:13" ht="15.6" x14ac:dyDescent="0.3">
      <c r="A27" s="33" t="s">
        <v>382</v>
      </c>
    </row>
    <row r="28" spans="1:13" ht="15.6" x14ac:dyDescent="0.3">
      <c r="A28" s="35" t="s">
        <v>182</v>
      </c>
      <c r="B28" s="44">
        <f>IF(ISBLANK('Qualitative report'!A19),0,1)</f>
        <v>1</v>
      </c>
      <c r="C28" s="37" t="str">
        <f>IF(B28=1,"Yes","No")</f>
        <v>Yes</v>
      </c>
    </row>
    <row r="29" spans="1:13" ht="15.6" x14ac:dyDescent="0.3">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3" workbookViewId="0">
      <selection activeCell="B43" sqref="B43"/>
    </sheetView>
  </sheetViews>
  <sheetFormatPr defaultRowHeight="14.4" x14ac:dyDescent="0.3"/>
  <cols>
    <col min="1" max="1" width="120.6640625" style="1" customWidth="1"/>
    <col min="2" max="2" width="62.109375" style="1" customWidth="1"/>
    <col min="3" max="66" width="9.109375" style="1"/>
  </cols>
  <sheetData>
    <row r="1" spans="1:11" s="2" customFormat="1" ht="15.6" x14ac:dyDescent="0.3">
      <c r="A1" s="3" t="s">
        <v>389</v>
      </c>
    </row>
    <row r="2" spans="1:11" x14ac:dyDescent="0.3">
      <c r="A2" s="28"/>
      <c r="B2" s="28"/>
      <c r="C2" s="28"/>
      <c r="D2" s="28"/>
      <c r="E2" s="28"/>
      <c r="F2" s="28"/>
      <c r="G2" s="28"/>
      <c r="H2" s="28"/>
      <c r="I2" s="28"/>
      <c r="J2" s="28"/>
      <c r="K2" s="28"/>
    </row>
    <row r="3" spans="1:11" ht="15.6" x14ac:dyDescent="0.3">
      <c r="A3" s="4" t="s">
        <v>394</v>
      </c>
      <c r="B3" s="28"/>
      <c r="C3" s="28"/>
      <c r="D3" s="28"/>
      <c r="E3" s="28"/>
      <c r="F3" s="28"/>
      <c r="G3" s="28"/>
      <c r="H3" s="28"/>
      <c r="I3" s="28"/>
      <c r="J3" s="28"/>
      <c r="K3" s="28"/>
    </row>
    <row r="4" spans="1:11" ht="75.599999999999994" x14ac:dyDescent="0.3">
      <c r="A4" s="48" t="s">
        <v>395</v>
      </c>
      <c r="B4" s="28"/>
      <c r="C4" s="28"/>
      <c r="D4" s="28"/>
      <c r="E4" s="28"/>
      <c r="F4" s="28"/>
      <c r="G4" s="28"/>
      <c r="H4" s="28"/>
      <c r="I4" s="28"/>
      <c r="J4" s="28"/>
      <c r="K4" s="28"/>
    </row>
    <row r="5" spans="1:11" ht="15.6" x14ac:dyDescent="0.3">
      <c r="A5" s="49"/>
      <c r="B5" s="28"/>
      <c r="C5" s="28"/>
      <c r="D5" s="28"/>
      <c r="E5" s="28"/>
      <c r="F5" s="28"/>
      <c r="G5" s="28"/>
      <c r="H5" s="28"/>
      <c r="I5" s="28"/>
      <c r="J5" s="28"/>
      <c r="K5" s="28"/>
    </row>
    <row r="6" spans="1:11" ht="30.6" x14ac:dyDescent="0.3">
      <c r="A6" s="49" t="s">
        <v>396</v>
      </c>
      <c r="B6" s="28"/>
      <c r="C6" s="28"/>
      <c r="D6" s="28"/>
      <c r="E6" s="28"/>
      <c r="F6" s="28"/>
      <c r="G6" s="28"/>
      <c r="H6" s="28"/>
      <c r="I6" s="28"/>
      <c r="J6" s="28"/>
      <c r="K6" s="28"/>
    </row>
    <row r="7" spans="1:11" ht="30.6" x14ac:dyDescent="0.3">
      <c r="A7" s="47" t="s">
        <v>392</v>
      </c>
      <c r="B7" s="28"/>
      <c r="C7" s="28"/>
      <c r="D7" s="28"/>
      <c r="E7" s="28"/>
      <c r="F7" s="28"/>
      <c r="G7" s="28"/>
      <c r="H7" s="28"/>
      <c r="I7" s="28"/>
      <c r="J7" s="28"/>
      <c r="K7" s="28"/>
    </row>
    <row r="8" spans="1:11" ht="60.6" x14ac:dyDescent="0.3">
      <c r="A8" s="47" t="s">
        <v>397</v>
      </c>
      <c r="B8" s="28"/>
      <c r="C8" s="28"/>
      <c r="D8" s="28"/>
      <c r="E8" s="28"/>
      <c r="F8" s="28"/>
      <c r="G8" s="28"/>
      <c r="H8" s="28"/>
      <c r="I8" s="28"/>
      <c r="J8" s="28"/>
      <c r="K8" s="28"/>
    </row>
    <row r="9" spans="1:11" x14ac:dyDescent="0.3">
      <c r="A9" s="50"/>
      <c r="B9" s="28"/>
      <c r="C9" s="28"/>
      <c r="D9" s="28"/>
      <c r="E9" s="28"/>
      <c r="F9" s="28"/>
      <c r="G9" s="28"/>
      <c r="H9" s="28"/>
      <c r="I9" s="28"/>
      <c r="J9" s="28"/>
      <c r="K9" s="28"/>
    </row>
    <row r="10" spans="1:11" ht="76.5" customHeight="1" x14ac:dyDescent="0.3">
      <c r="A10" s="49" t="s">
        <v>398</v>
      </c>
      <c r="B10" s="28"/>
      <c r="C10" s="28"/>
      <c r="D10" s="28"/>
      <c r="E10" s="28"/>
      <c r="F10" s="28"/>
      <c r="G10" s="28"/>
      <c r="H10" s="28"/>
      <c r="I10" s="28"/>
      <c r="J10" s="28"/>
      <c r="K10" s="28"/>
    </row>
    <row r="11" spans="1:11" x14ac:dyDescent="0.3">
      <c r="A11" s="50"/>
      <c r="B11" s="28"/>
      <c r="C11" s="28"/>
      <c r="D11" s="28"/>
      <c r="E11" s="28"/>
      <c r="F11" s="28"/>
      <c r="G11" s="28"/>
      <c r="H11" s="28"/>
      <c r="I11" s="28"/>
      <c r="J11" s="28"/>
      <c r="K11" s="28"/>
    </row>
    <row r="12" spans="1:11" ht="63.75" customHeight="1" x14ac:dyDescent="0.3">
      <c r="A12" s="51" t="s">
        <v>5</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6</v>
      </c>
      <c r="C16" s="28"/>
      <c r="D16" s="28"/>
      <c r="E16" s="28"/>
      <c r="F16" s="28"/>
      <c r="G16" s="28"/>
      <c r="H16" s="28"/>
      <c r="I16" s="28"/>
      <c r="J16" s="28"/>
      <c r="K16" s="28"/>
    </row>
    <row r="17" spans="1:11" ht="15.6" x14ac:dyDescent="0.3">
      <c r="A17" s="6" t="s">
        <v>7</v>
      </c>
      <c r="B17" s="6" t="s">
        <v>383</v>
      </c>
      <c r="C17" s="28"/>
      <c r="D17" s="28"/>
      <c r="E17" s="28"/>
      <c r="F17" s="28"/>
      <c r="G17" s="28"/>
      <c r="H17" s="28"/>
      <c r="I17" s="28"/>
      <c r="J17" s="28"/>
      <c r="K17" s="28"/>
    </row>
    <row r="18" spans="1:11" ht="15.6" x14ac:dyDescent="0.3">
      <c r="A18" s="7" t="s">
        <v>390</v>
      </c>
      <c r="B18" s="8" t="s">
        <v>128</v>
      </c>
    </row>
    <row r="19" spans="1:11" ht="15.6" x14ac:dyDescent="0.3">
      <c r="A19" s="7" t="s">
        <v>9</v>
      </c>
      <c r="B19" s="9">
        <f>IFERROR(INDEX('LA Allocations'!B2:B154,MATCH('Spend return'!B18,'LA Allocations'!A2:A154,0)),"")</f>
        <v>2810390</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186</v>
      </c>
    </row>
    <row r="37" spans="1:3" ht="15.6" x14ac:dyDescent="0.3">
      <c r="A37" s="14" t="s">
        <v>190</v>
      </c>
      <c r="B37" s="15" t="s">
        <v>185</v>
      </c>
    </row>
    <row r="40" spans="1:3" ht="15.6" x14ac:dyDescent="0.3">
      <c r="A40" s="4" t="s">
        <v>391</v>
      </c>
    </row>
    <row r="41" spans="1:3" ht="15.6" x14ac:dyDescent="0.3">
      <c r="A41" s="6" t="s">
        <v>7</v>
      </c>
      <c r="B41" s="6" t="s">
        <v>8</v>
      </c>
    </row>
    <row r="42" spans="1:3" ht="15.6" x14ac:dyDescent="0.3">
      <c r="A42" s="7" t="s">
        <v>191</v>
      </c>
      <c r="B42" s="16">
        <v>1854717</v>
      </c>
      <c r="C42" s="46" t="str">
        <f>IF(AND(B42&gt;0,B35="No - we are not targeting this area"),"Warning: local authority has reported spend in area that they are not targeting.","")</f>
        <v/>
      </c>
    </row>
    <row r="43" spans="1:3" ht="15.6" x14ac:dyDescent="0.3">
      <c r="A43" s="7" t="s">
        <v>16</v>
      </c>
      <c r="B43" s="16">
        <v>0</v>
      </c>
      <c r="C43" s="46" t="str">
        <f>IF(AND(B43&gt;0,B36="No - we are not targeting this area"),"Warning: local authority has reported spend in area that they are not targeting.","")</f>
        <v/>
      </c>
    </row>
    <row r="44" spans="1:3" ht="15.6" x14ac:dyDescent="0.3">
      <c r="A44" s="7" t="s">
        <v>192</v>
      </c>
      <c r="B44" s="16">
        <v>955673</v>
      </c>
      <c r="C44" s="46" t="str">
        <f>IF(AND(B44&gt;0,B37="No - we are not targeting this area"),"Warning: local authority has reported spend in area that they are not targeting.","")</f>
        <v/>
      </c>
    </row>
    <row r="45" spans="1:3" ht="15.6" x14ac:dyDescent="0.3">
      <c r="A45" s="17" t="s">
        <v>15</v>
      </c>
      <c r="B45" s="9">
        <f>IFERROR(SUM(B42:B44),"")</f>
        <v>2810390</v>
      </c>
    </row>
    <row r="65" spans="27:27" x14ac:dyDescent="0.3">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2" workbookViewId="0">
      <selection activeCell="A19" sqref="A19"/>
    </sheetView>
  </sheetViews>
  <sheetFormatPr defaultRowHeight="14.4" x14ac:dyDescent="0.3"/>
  <cols>
    <col min="1" max="1" width="120.6640625" style="1" customWidth="1"/>
    <col min="2" max="68" width="9.109375" style="1"/>
  </cols>
  <sheetData>
    <row r="1" spans="1:16" s="2" customFormat="1" ht="15.6" x14ac:dyDescent="0.3">
      <c r="A1" s="3" t="s">
        <v>389</v>
      </c>
    </row>
    <row r="2" spans="1:16" x14ac:dyDescent="0.3">
      <c r="B2" s="28"/>
      <c r="C2" s="28"/>
      <c r="D2" s="28"/>
      <c r="E2" s="28"/>
      <c r="F2" s="28"/>
      <c r="G2" s="28"/>
      <c r="H2" s="28"/>
      <c r="I2" s="28"/>
      <c r="J2" s="28"/>
      <c r="K2" s="28"/>
      <c r="L2" s="28"/>
      <c r="M2" s="28"/>
      <c r="N2" s="28"/>
      <c r="O2" s="28"/>
      <c r="P2" s="28"/>
    </row>
    <row r="3" spans="1:16" ht="15.6" x14ac:dyDescent="0.3">
      <c r="A3" s="4" t="s">
        <v>4</v>
      </c>
      <c r="B3" s="28"/>
      <c r="C3" s="28"/>
      <c r="D3" s="28"/>
      <c r="E3" s="28"/>
      <c r="F3" s="28"/>
      <c r="G3" s="28"/>
      <c r="H3" s="28"/>
      <c r="I3" s="28"/>
      <c r="J3" s="28"/>
      <c r="K3" s="28"/>
      <c r="L3" s="28"/>
      <c r="M3" s="28"/>
      <c r="N3" s="28"/>
      <c r="O3" s="28"/>
      <c r="P3" s="28"/>
    </row>
    <row r="4" spans="1:16" ht="31.5" customHeight="1" x14ac:dyDescent="0.3">
      <c r="A4" s="48" t="s">
        <v>385</v>
      </c>
      <c r="B4" s="28"/>
      <c r="C4" s="28"/>
      <c r="D4" s="28"/>
      <c r="E4" s="28"/>
      <c r="F4" s="28"/>
      <c r="G4" s="28"/>
      <c r="H4" s="28"/>
      <c r="I4" s="28"/>
      <c r="J4" s="28"/>
      <c r="K4" s="28"/>
      <c r="L4" s="28"/>
      <c r="M4" s="28"/>
      <c r="N4" s="28"/>
      <c r="O4" s="28"/>
      <c r="P4" s="28"/>
    </row>
    <row r="5" spans="1:16" x14ac:dyDescent="0.3">
      <c r="A5" s="50"/>
      <c r="B5" s="28"/>
      <c r="C5" s="28"/>
      <c r="D5" s="28"/>
      <c r="E5" s="28"/>
      <c r="F5" s="28"/>
      <c r="G5" s="28"/>
      <c r="H5" s="28"/>
      <c r="I5" s="28"/>
      <c r="J5" s="28"/>
      <c r="K5" s="28"/>
      <c r="L5" s="28"/>
      <c r="M5" s="28"/>
      <c r="N5" s="28"/>
      <c r="O5" s="28"/>
      <c r="P5" s="28"/>
    </row>
    <row r="6" spans="1:16" ht="15.6" x14ac:dyDescent="0.3">
      <c r="A6" s="49" t="s">
        <v>377</v>
      </c>
      <c r="B6" s="28"/>
      <c r="C6" s="28"/>
      <c r="D6" s="28"/>
      <c r="E6" s="28"/>
      <c r="F6" s="28"/>
      <c r="G6" s="28"/>
      <c r="H6" s="28"/>
      <c r="I6" s="28"/>
      <c r="J6" s="28"/>
      <c r="K6" s="28"/>
      <c r="L6" s="28"/>
      <c r="M6" s="28"/>
      <c r="N6" s="28"/>
      <c r="O6" s="28"/>
      <c r="P6" s="28"/>
    </row>
    <row r="7" spans="1:16" x14ac:dyDescent="0.3">
      <c r="A7" s="50"/>
      <c r="B7" s="28"/>
      <c r="C7" s="28"/>
      <c r="D7" s="28"/>
      <c r="E7" s="28"/>
      <c r="F7" s="28"/>
      <c r="G7" s="28"/>
      <c r="H7" s="28"/>
      <c r="I7" s="28"/>
      <c r="J7" s="28"/>
      <c r="K7" s="28"/>
      <c r="L7" s="28"/>
      <c r="M7" s="28"/>
      <c r="N7" s="28"/>
      <c r="O7" s="28"/>
      <c r="P7" s="28"/>
    </row>
    <row r="8" spans="1:16" ht="30.6" x14ac:dyDescent="0.3">
      <c r="A8" s="49" t="s">
        <v>17</v>
      </c>
      <c r="B8" s="28"/>
      <c r="C8" s="28"/>
      <c r="D8" s="28"/>
      <c r="E8" s="28"/>
      <c r="F8" s="28"/>
      <c r="G8" s="28"/>
      <c r="H8" s="28"/>
      <c r="I8" s="28"/>
      <c r="J8" s="28"/>
      <c r="K8" s="28"/>
      <c r="L8" s="28"/>
      <c r="M8" s="28"/>
      <c r="N8" s="28"/>
      <c r="O8" s="28"/>
      <c r="P8" s="28"/>
    </row>
    <row r="9" spans="1:16" x14ac:dyDescent="0.3">
      <c r="A9" s="50"/>
      <c r="B9" s="28"/>
      <c r="C9" s="28"/>
      <c r="D9" s="28"/>
      <c r="E9" s="28"/>
      <c r="F9" s="28"/>
      <c r="G9" s="28"/>
      <c r="H9" s="28"/>
      <c r="I9" s="28"/>
      <c r="J9" s="28"/>
      <c r="K9" s="28"/>
      <c r="L9" s="28"/>
      <c r="M9" s="28"/>
      <c r="N9" s="28"/>
      <c r="O9" s="28"/>
      <c r="P9" s="28"/>
    </row>
    <row r="10" spans="1:16" ht="30.6" x14ac:dyDescent="0.3">
      <c r="A10" s="49" t="s">
        <v>378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388</v>
      </c>
      <c r="B12" s="28"/>
      <c r="C12" s="28"/>
      <c r="D12" s="28"/>
      <c r="E12" s="28"/>
      <c r="F12" s="28"/>
      <c r="G12" s="28"/>
      <c r="H12" s="28"/>
      <c r="I12" s="28"/>
      <c r="J12" s="28"/>
      <c r="K12" s="28"/>
      <c r="L12" s="28"/>
      <c r="M12" s="28"/>
      <c r="N12" s="28"/>
      <c r="O12" s="28"/>
      <c r="P12" s="28"/>
    </row>
    <row r="13" spans="1:16" ht="15.6" x14ac:dyDescent="0.3">
      <c r="A13" s="29" t="s">
        <v>18</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19</v>
      </c>
    </row>
    <row r="19" spans="1:16" ht="360.75" customHeight="1" x14ac:dyDescent="0.3">
      <c r="A19" s="21" t="s">
        <v>403</v>
      </c>
    </row>
    <row r="22" spans="1:16" ht="15.6" x14ac:dyDescent="0.3">
      <c r="A22" s="4" t="s">
        <v>188</v>
      </c>
    </row>
    <row r="23" spans="1:16" ht="360" customHeight="1" x14ac:dyDescent="0.3">
      <c r="A23" s="21" t="s">
        <v>402</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88671875" customWidth="1"/>
    <col min="3" max="3" width="9.8867187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
      <c r="A2" t="s">
        <v>194</v>
      </c>
      <c r="B2">
        <v>1</v>
      </c>
      <c r="C2">
        <v>1</v>
      </c>
      <c r="D2">
        <v>1</v>
      </c>
      <c r="E2">
        <v>1</v>
      </c>
      <c r="F2">
        <v>2</v>
      </c>
      <c r="G2">
        <v>1</v>
      </c>
      <c r="H2">
        <v>2</v>
      </c>
      <c r="I2">
        <v>3</v>
      </c>
      <c r="J2">
        <v>4</v>
      </c>
      <c r="K2">
        <v>5</v>
      </c>
      <c r="L2">
        <v>6</v>
      </c>
      <c r="M2">
        <v>7</v>
      </c>
      <c r="N2">
        <v>8</v>
      </c>
      <c r="O2">
        <v>1</v>
      </c>
      <c r="P2">
        <v>2</v>
      </c>
      <c r="Q2">
        <v>1</v>
      </c>
      <c r="R2" s="27">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
      <c r="A5" t="s">
        <v>197</v>
      </c>
      <c r="B5" t="str">
        <f>IF(ISBLANK('Spend return'!B18),"BLANK",'Spend return'!B18)</f>
        <v>Sandwell</v>
      </c>
      <c r="C5" t="str">
        <f>IF(ISBLANK('Spend return'!B18),"BLANK",INDEX('LA Allocations'!$C$2:$C$154,MATCH('Spend return'!B18,'LA Allocations'!$A$2:$A$154,0)))</f>
        <v>E08000028</v>
      </c>
      <c r="D5">
        <f>IF(ISBLANK('Spend return'!B19),"BLANK",'Spend return'!B19)</f>
        <v>2810390</v>
      </c>
      <c r="E5" t="str">
        <f>IF(ISBLANK('Spend return'!B24),"BLANK",'Spend return'!B24)</f>
        <v>Christine Anne Guest</v>
      </c>
      <c r="F5" t="str">
        <f>IF(ISBLANK('Spend return'!B25),"BLANK",'Spend return'!B25)</f>
        <v>Chris_Anne_Guest@sandwell.gov.uk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1854717</v>
      </c>
      <c r="L5">
        <f>IF(ISBLANK('Spend return'!B43),"BLANK",'Spend return'!B43)</f>
        <v>0</v>
      </c>
      <c r="M5">
        <f>IF(ISBLANK('Spend return'!B44),"BLANK",'Spend return'!B44)</f>
        <v>955673</v>
      </c>
      <c r="N5">
        <f>IF(ISBLANK('Spend return'!B45),"BLANK",'Spend return'!B45)</f>
        <v>2810390</v>
      </c>
      <c r="O5" t="str">
        <f>IF(ISBLANK('Qualitative report'!A19),"BLANK",'Qualitative report'!A19)</f>
        <v>The DHSC Additional Workforce Funding presents a unique opportunity for Sandwell MBC to strengthen its adult social care (ASC) services. The two primary areas of focus of Spend in Adult Social Care are:
Fee Uplifts Allocated: £1,854,717.00 (66 % of Funding):
A substantial portion of the funding is directed towards increasing fee rates paid to ASC providers as reported in the May 24th 2023 MSIF Return. This is crucial for maintaining a sustainable and high-quality service as it incentivises providers to continue delivering their services to Sandwell's vulnerable population.
ASC Waiting Time Reduction Allocated: £955,673.00 (34% of Funding):
To enhance adult social care waiting times, £955,673.00 of the fund will be utilised to establish a dedicated team of Social Workers and Occupational Therapists. The objective is to address waiting times for various aspects, such as:
   •  Assessments under the Care Act
   •  Initiation of care or support packages
   •  Annual reviews of care packages
The primary goal is to minimise the waiting list for assessments and reduce the time it takes to assess and provide services, as highlighted in the May 24th, 2023 MSIF return. This activity is crucial to promptly delivering the necessary care and support to vulnerable individuals. We aim to streamline the Intake/Duty process, optimise resource allocation, and foster collaboration between healthcare providers, government agencies, and community organisations, to significantly alleviate the burden on those awaiting essential care services. This not only enhances the overall quality of life for individuals in need but also relieves pressure on healthcare systems, allowing them to operate more efficiently.  
In conclusion, the DHSC Additional Workforce Funding provides Sandwell MBC an opportunity to strengthen adult social care services. Through targeted allocations for fee uplifts and reducing waiting times, the council is poised to enhance service quality and timeliness, ultimately benefiting the vulnerable population and optimising healthcare resources. This funding underscores a strategic and focused approach to elevate the provision of care for the community.</v>
      </c>
      <c r="P5" t="str">
        <f>IF(ISBLANK('Qualitative report'!A23),"BLANK",'Qualitative report'!A23)</f>
        <v>Winter planning for Sandwell will be funded by resources from the Better Care Fund and Adult Social Care Discharge Fund.  These resources are primarily focused towards supporting the management of effective system flow to ensure:
•	  Full implementation of the Discharge to Assess operating model
•	  That the right care is provided to people in the right place at the right time 
•	  Where possible people are cared for in or closer to their own homes.
These aims need to be supported by an aligned recruitment plan across health and social care and whilst recruitment challenges have been extremely prominent across the system in line with many areas locally and nationally, it is the recruitment to the social care workforce that is proving particularly challenging.  The reasons for this are well established but Sandwell social services in particular struggles to recruit to front line staff due to a less favourable pay structure being in place compared to neighbouring Local Authorities.  Access to the Market Sustainability and Implementation Fund will help to reduce this inequality and promote greater uptake of job opportunities.  In turn this will contribute to the key aims of increasing workforce capacity and retention which will have consequential benefits for reducing ASC waiting times</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34f15714-548d-495f-a9b0-f58ce09e51d1"/>
    <ds:schemaRef ds:uri="7733dd27-db60-40e2-8fa1-8ddcdc226c7b"/>
    <ds:schemaRef ds:uri="http://www.w3.org/XML/1998/namespace"/>
    <ds:schemaRef ds:uri="http://purl.org/dc/dcmitype/"/>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2023-11-08T11:24:06Z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