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82834C7F-82B1-4E4D-9A35-36EFAF30A446}" xr6:coauthVersionLast="47" xr6:coauthVersionMax="47" xr10:uidLastSave="{00000000-0000-0000-0000-000000000000}"/>
  <bookViews>
    <workbookView xWindow="-110" yWindow="-110" windowWidth="19420" windowHeight="10420"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<sst xmlns="http://schemas.openxmlformats.org/spreadsheetml/2006/main" count="428" uniqueCount="404">
  <si>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Market Sustainability and Improvement Fund (MSIF) Workforce Fund: information to be reported by each local authority</t>
  </si>
  <si>
    <t>Version 1.0</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</si>
  <si>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</si>
  <si>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https://www.gov.uk/government/publications/market-sustainability-and-improvement-fund-workforce-fund</t>
  </si>
  <si>
    <t>As set out in the policy statement, DHSC is asking local authorities to provide information by 28 September 2023, setting out how they plan to use this funding and how it aligns with NHS winter plans that are to be completed by integrated care boards (ICBs).</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</si>
  <si>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</si>
  <si>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</si>
  <si>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Data validation</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</si>
  <si>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</si>
  <si>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</si>
  <si>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</si>
  <si>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Spend return</t>
  </si>
  <si>
    <t>Has a local authority been selected?</t>
  </si>
  <si>
    <t>Has a name and email address been provided?</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</si>
  <si>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</si>
  <si>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</si>
  <si>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</si>
  <si>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</si>
  <si>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Qualitative report</t>
  </si>
  <si>
    <t>Has the local authority provided a description of how they plan to use the additional funding?</t>
  </si>
  <si>
    <t>Has the local authority set out how their capacity plans and use of the funding align to NHS winter plans?</t>
  </si>
  <si>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</si>
  <si>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</si>
  <si>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</si>
  <si>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https://www.gov.uk/government/statistics/local-authority-revenue-expenditure-and-financing-2023-24-budget-england/local-authority-revenue-expenditure-and-financing-2023-24-budget-england</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</si>
  <si>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</si>
  <si>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</si>
  <si>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</si>
  <si>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</si>
  <si>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</si>
  <si>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</si>
  <si>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Local authority name</t>
  </si>
  <si>
    <t>County Durham</t>
  </si>
  <si>
    <t>Total MSIF Workforce Fund allocation</t>
  </si>
  <si>
    <t>(2) Please enter the details of the person completing this form.</t>
  </si>
  <si>
    <t>Name</t>
  </si>
  <si>
    <t>Neil Jarvis</t>
  </si>
  <si>
    <t>Email address</t>
  </si>
  <si>
    <t>neil.jarvis@durham.gov.uk</t>
  </si>
  <si>
    <t>(3) Please confirm that the MSIF Workforce Fund funding will be allocated in full to adult social care.</t>
  </si>
  <si>
    <t>Data Item</t>
  </si>
  <si>
    <t>Please select response</t>
  </si>
  <si>
    <t>Yes - the funding has been allocated in full to adult social care</t>
  </si>
  <si>
    <t>(4) Please confirm which of the target areas the local authority has decided to focus their MSIF Workforce Fund activity on (note that more than one target area can be chosen).</t>
  </si>
  <si>
    <t>Increasing fee rates paid to ASC providers</t>
  </si>
  <si>
    <t>Increasing workforce capacity and retention</t>
  </si>
  <si>
    <t>Reducing ASC waiting times</t>
  </si>
  <si>
    <t>(5) Please confirm your planned spend on each of the target areas as part of the Market Sustainability and Improvement Fund (MSIF) Workforce Fund.</t>
  </si>
  <si>
    <t>Total MSIF Worforce Fund spending on increasing fee rates paid to ASC providers</t>
  </si>
  <si>
    <t>Total MSIF Workforce Fund spending on increasing workforce capacity and retention</t>
  </si>
  <si>
    <t>Total MSIF Workforce Fund spending on reducing ASC waiting times</t>
  </si>
  <si>
    <t>Total planned spend</t>
  </si>
  <si>
    <t>iwFke6</t>
  </si>
  <si>
    <t>Instructions/Guidance</t>
  </si>
  <si>
    <t xml:space="preserve">As set out in the policy statement, DHSC is asking local authorities to provide information by 28 September 2023, setting out how they plan to use this funding and how it aligns with with NHS Winter Plans that are to be completed by ICBs. </t>
  </si>
  <si>
    <t xml:space="preserve">Please use the yellow boxes below to provide summary responses (maximum 500 words) to the following questions: </t>
  </si>
  <si>
    <t>Please describe how you are using this additional funding, including how it will affect your existing capacity plans. (500 words maximum)</t>
  </si>
  <si>
    <t xml:space="preserve">How do your capacity plans and planned use of the fund outlined in question 1 align with NHS winter plans? (500 words maximum) </t>
  </si>
  <si>
    <t xml:space="preserve">Further details on the NHS winter plans can be found at the following link: </t>
  </si>
  <si>
    <t>https://www.england.nhs.uk/long-read/delivering-operational-resilience-across-the-nhs-this-winter/</t>
  </si>
  <si>
    <t>(1) Please describe how you are using this additional funding, including how it will affect your existing capacity plans (500 words maximum)</t>
  </si>
  <si>
    <t>(2) How do your capacity plans and planned use of the fund outlined in question 1 align with NHS winter plans? (500 words maximum)</t>
  </si>
  <si>
    <t>Local Authority Name</t>
  </si>
  <si>
    <t>2023-24 MSIF: Workforce Fund allocation</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</si>
  <si>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</si>
  <si>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</si>
  <si>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</si>
  <si>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</si>
  <si>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</si>
  <si>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</si>
  <si>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</si>
  <si>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</si>
  <si>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</si>
  <si>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</si>
  <si>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</si>
  <si>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</si>
  <si>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</si>
  <si>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</si>
  <si>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</si>
  <si>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</si>
  <si>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</si>
  <si>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</si>
  <si>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</si>
  <si>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</si>
  <si>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</si>
  <si>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</si>
  <si>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</si>
  <si>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</si>
  <si>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</si>
  <si>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</si>
  <si>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</si>
  <si>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</si>
  <si>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</si>
  <si>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</si>
  <si>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</si>
  <si>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</si>
  <si>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</si>
  <si>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</si>
  <si>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</si>
  <si>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</si>
  <si>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</si>
  <si>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</si>
  <si>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</si>
  <si>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</si>
  <si>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</si>
  <si>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</si>
  <si>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</si>
  <si>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</si>
  <si>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</si>
  <si>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</si>
  <si>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</si>
  <si>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</si>
  <si>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</si>
  <si>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</si>
  <si>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</si>
  <si>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</si>
  <si>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</si>
  <si>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</si>
  <si>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</si>
  <si>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</si>
  <si>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</si>
  <si>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</si>
  <si>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</si>
  <si>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</si>
  <si>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</si>
  <si>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</si>
  <si>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</si>
  <si>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</si>
  <si>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</si>
  <si>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</si>
  <si>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</si>
  <si>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</si>
  <si>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</si>
  <si>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</si>
  <si>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</si>
  <si>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</si>
  <si>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</si>
  <si>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</si>
  <si>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</si>
  <si>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</si>
  <si>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</si>
  <si>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</si>
  <si>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</si>
  <si>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</si>
  <si>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</si>
  <si>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</si>
  <si>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</si>
  <si>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</si>
  <si>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</si>
  <si>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</si>
  <si>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</si>
  <si>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</si>
  <si>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</si>
  <si>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</si>
  <si>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</si>
  <si>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</si>
  <si>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</si>
  <si>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</si>
  <si>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</si>
  <si>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</si>
  <si>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</si>
  <si>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</si>
  <si>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</si>
  <si>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</si>
  <si>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</si>
  <si>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</si>
  <si>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</si>
  <si>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</si>
  <si>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</si>
  <si>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</si>
  <si>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</si>
  <si>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</si>
  <si>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</si>
  <si>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</si>
  <si>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</si>
  <si>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</si>
  <si>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</si>
  <si>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</si>
  <si>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</si>
  <si>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</si>
  <si>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</si>
  <si>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</si>
  <si>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</si>
  <si>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</si>
  <si>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</si>
  <si>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</si>
  <si>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</si>
  <si>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</si>
  <si>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</si>
  <si>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</si>
  <si>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</si>
  <si>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</si>
  <si>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</si>
  <si>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</si>
  <si>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</si>
  <si>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</si>
  <si>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</si>
  <si>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</si>
  <si>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</si>
  <si>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</si>
  <si>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</si>
  <si>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</si>
  <si>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</si>
  <si>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</si>
  <si>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</si>
  <si>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</si>
  <si>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</si>
  <si>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</si>
  <si>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</si>
  <si>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</si>
  <si>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</si>
  <si>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</si>
  <si>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</si>
  <si>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</si>
  <si>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</si>
  <si>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</si>
  <si>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</si>
  <si>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</si>
  <si>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</si>
  <si>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</si>
  <si>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</si>
  <si>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</si>
  <si>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</si>
  <si>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</si>
  <si>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</si>
  <si>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</si>
  <si>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</si>
  <si>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</si>
  <si>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</si>
  <si>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</si>
  <si>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</si>
  <si>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</si>
  <si>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</si>
  <si>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</si>
  <si>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</si>
  <si>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</si>
  <si>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</si>
  <si>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</si>
  <si>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</si>
  <si>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</si>
  <si>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</si>
  <si>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</si>
  <si>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</si>
  <si>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</si>
  <si>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</si>
  <si>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</si>
  <si>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</si>
  <si>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</si>
  <si>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</si>
  <si>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</si>
  <si>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</si>
  <si>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</si>
  <si>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</si>
  <si>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</si>
  <si>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</si>
  <si>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</si>
  <si>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</si>
  <si>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</si>
  <si>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</si>
  <si>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</si>
  <si>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</si>
  <si>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</si>
  <si>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</si>
  <si>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</si>
  <si>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</si>
  <si>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</si>
  <si>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</si>
  <si>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</si>
  <si>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</si>
  <si>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</si>
  <si>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</si>
  <si>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</si>
  <si>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</si>
  <si>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</si>
  <si>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</si>
  <si>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</si>
  <si>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</si>
  <si>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</si>
  <si>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</si>
  <si>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</si>
  <si>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</si>
  <si>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</si>
  <si>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</si>
  <si>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</si>
  <si>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</si>
  <si>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</si>
  <si>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</si>
  <si>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</si>
  <si>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</si>
  <si>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</si>
  <si>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</si>
  <si>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</si>
  <si>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</si>
  <si>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</si>
  <si>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</si>
  <si>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</si>
  <si>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</si>
  <si>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</si>
  <si>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</si>
  <si>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</si>
  <si>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</si>
  <si>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</si>
  <si>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</si>
  <si>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</si>
  <si>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</si>
  <si>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</si>
  <si>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</si>
  <si>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</si>
  <si>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</si>
  <si>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</si>
  <si>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</si>
  <si>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</si>
  <si>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</si>
  <si>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</si>
  <si>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</si>
  <si>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</si>
  <si>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</si>
  <si>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</si>
  <si>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</si>
  <si>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</si>
  <si>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</si>
  <si>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</si>
  <si>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</si>
  <si>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</si>
  <si>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</si>
  <si>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</si>
  <si>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</si>
  <si>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</si>
  <si>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</si>
  <si>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</si>
  <si>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</si>
  <si>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</si>
  <si>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</si>
  <si>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</si>
  <si>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</si>
  <si>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</si>
  <si>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</si>
  <si>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</si>
  <si>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</si>
  <si>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</si>
  <si>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</si>
  <si>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</si>
  <si>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</si>
  <si>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</si>
  <si>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</si>
  <si>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</si>
  <si>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</si>
  <si>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</si>
  <si>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</si>
  <si>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</si>
  <si>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</si>
  <si>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</si>
  <si>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</si>
  <si>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</si>
  <si>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</si>
  <si>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</si>
  <si>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</si>
  <si>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</si>
  <si>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</si>
  <si>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</si>
  <si>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</si>
  <si>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</si>
  <si>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</si>
  <si>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</si>
  <si>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</si>
  <si>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</si>
  <si>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</si>
  <si>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</si>
  <si>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</si>
  <si>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</si>
  <si>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No - the funding has not been allocated in full to adult social care</t>
  </si>
  <si>
    <t>Yes - we are targeting this area</t>
  </si>
  <si>
    <t>No - we are not targeting this area</t>
  </si>
  <si>
    <t>CATEGORY</t>
  </si>
  <si>
    <t>LANAME</t>
  </si>
  <si>
    <t>LAONSCODE</t>
  </si>
  <si>
    <t>FUND</t>
  </si>
  <si>
    <t>CONTACT</t>
  </si>
  <si>
    <t>SPEND</t>
  </si>
  <si>
    <t>QUAL</t>
  </si>
  <si>
    <t>OTHER</t>
  </si>
  <si>
    <t>INDEX VALUES</t>
  </si>
  <si>
    <t>COMPOSITE</t>
  </si>
  <si>
    <t>NAMES</t>
  </si>
  <si>
    <t>laname</t>
  </si>
  <si>
    <t>laonscode</t>
  </si>
  <si>
    <t>MSIF_WF_fund_alloc</t>
  </si>
  <si>
    <t>contact_name</t>
  </si>
  <si>
    <t>contact_email</t>
  </si>
  <si>
    <t>MSIF_WF_fund_to_ASC</t>
  </si>
  <si>
    <t>target_area_fee_rates</t>
  </si>
  <si>
    <t>target_area_workforce</t>
  </si>
  <si>
    <t>target_area_waiting_times</t>
  </si>
  <si>
    <t>planned_spend_fee_rates</t>
  </si>
  <si>
    <t>planned_spend_workforce</t>
  </si>
  <si>
    <t>planned_spend_waiting_times</t>
  </si>
  <si>
    <t>planned_spend_total</t>
  </si>
  <si>
    <t>Fund_utilisation_summary</t>
  </si>
  <si>
    <t>Fund_alignment_summary</t>
  </si>
  <si>
    <t>template_version</t>
  </si>
  <si>
    <t>original_template_check</t>
  </si>
  <si>
    <t>VALUES</t>
  </si>
  <si>
    <t>Our County Durham Winter plan has been developed at place in collaboration with key partners / stakeholders under our local Care Partnership Arrangements and aligns with national winter letters for the NHS and LAs. The focus remains on ‘right care, right place, right time’, admission avoidance, prompt hospital discharge supported by the Transfer of Care Hub, effective intermediate care and a ‘home first’ approach. The ways in which our use of MSIF workforce fund aligns to our local NHS winter plan is outlined below:
KLOE 1: How will the system work together to deliver on its collective responsibilities?
* The grant will support with ASC capacity / addressing waiting lists, supporting the Council and therefore the wider system with accepting of referrals, assessing and reviewing needs and commissioning care packages to be delivered
 * The grant enables funding for provider workforce fee support, as well as Care Academy initiatives which will assist providers with capacity to be able to accept care packages and work with the system to deliver quality care in a timely manner over the pressured winter period 
KLOE 2: High-impact interventions
* The grant enables funding for provider workforce fee support, as well as Care Academy initiatives which will assist providers working with the system to deliver quality care and reduce unnecessary ED conveyances and attendances / hospital admissions, which will complement the local NHS Trust’s High Impact Intervention work around ED
KLOE 3: Discharge, intermediate care, and social care
* The grant enables funding for provider workforce fee support, including for intermediate care services, as well as Care Academy initiatives which will all assist with joint working across the system. This will be particularly important in winter and also help ASC markets to respond to surges in demand. This will be complementary to winter initiatives funded through the Better Care Fund, improved Better Care Fund and Better Care Fund Discharge Funding
KLOE 5: Escalation plans
* The grant supports ASC providers to recruit &amp; retain staff pre-winter for capacity to respond to surges in demand</t>
  </si>
  <si>
    <t>* We are using our grant to bring forward fee uplifts for commissioned domiciliary care providers and a condition of that uplift is for providers to increase the minimum wage rate paid to Durham care staff (note – this is higher than NLW)
* Based on experience of the 2 previous financial years, utilising earlier rounds of grant funding, this results in improved recruitment and retention therefore supporting timely hospital discharges and a 'home first' approach 
* We successfully eradicated our domiciliary care waiting list in early 2023 but are mindful of surges in demand in winter &amp; the need to maintain / grow capacity in the sector to support prompt transfers of care &amp; avoid a waiting list developing again
* We are also using grant to increase funding in our other key ASC markets, including care homes, supported living and day services and extra care. We do not have the same capacity issues / concerns for these markets that we do with domiciliary care, or a single care worker wage rate, but we are mindful of surge pressures over winter and the need for robust market resilience. We are therefore providing the additional workforce fee support with the agreement that providers will use this to support workforce pressures, as per the conditions. Discussions with providers have confirmed that this will aid with recruiting and retaining staff and therefore growing capacity. 
* The original MSIF 2023/24 grant was used to enhance ASC Provider fee uplifts offered for 2023/24 and this additional workforce grant has enabled us to build on this for the coming winter
* The grant funding is also being used to support our Care Academy work which provides support to ASC providers with recruiting, retaining, training &amp; developing staff all which contribute to increasing capacity. The additional funding has enabled us to enhance this work with a range of initiatives, such as a digital recruitment campaign, advertising pre-employment training  and funding the Care Friends app which has proven successful locally 
* We are also using the grant funding to bolster capacity for ASC activity that supports transfers of care / discharge / improved flow, such as waiting lists related to Care Act Assessments, OT Assessments and Reviews 
* Systems are in place to monitor activity on a regular basis across ASC and to ensure improvements and targets are 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</si>
</sst>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xf numFmtId="165" fontId="0" fillId="6" borderId="2" xfId="0" applyNumberForma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topLeftCell="A2" zoomScale="75" zoomScaleNormal="75" workbookViewId="0">
      <selection activeCell="A5" sqref="A5"/>
    </sheetView>
  </sheetViews>
  <sheetFormatPr defaultRowHeight="14.5" x14ac:dyDescent="0.35"/>
  <cols>
    <col min="1" max="1" width="120.7265625" style="1" customWidth="1"/>
    <col min="2" max="2" width="0" style="1" hidden="1" customWidth="1"/>
    <col min="3" max="3" width="41.1796875" style="1" customWidth="1"/>
    <col min="4" max="64" width="9.1796875" style="1"/>
  </cols>
  <sheetData>
    <row r="1" spans="1:13" s="2" customFormat="1" ht="15.5" x14ac:dyDescent="0.35">
      <c r="A1" s="3" t="s">
        <v>0</v>
      </c>
    </row>
    <row r="2" spans="1:13" x14ac:dyDescent="0.35">
      <c r="A2" s="27"/>
      <c r="C2" s="27"/>
      <c r="D2" s="27"/>
      <c r="E2" s="27"/>
      <c r="F2" s="27"/>
      <c r="G2" s="27"/>
      <c r="H2" s="27"/>
      <c r="I2" s="27"/>
      <c r="J2" s="27"/>
      <c r="K2" s="27"/>
      <c r="L2" s="27"/>
      <c r="M2" s="27"/>
    </row>
    <row r="3" spans="1:13" ht="15.5" x14ac:dyDescent="0.35">
      <c r="A3" s="4" t="s">
        <v>1</v>
      </c>
      <c r="C3" s="27"/>
      <c r="D3" s="27"/>
      <c r="E3" s="27"/>
      <c r="F3" s="27"/>
      <c r="G3" s="27"/>
      <c r="H3" s="27"/>
      <c r="I3" s="27"/>
      <c r="J3" s="27"/>
      <c r="K3" s="27"/>
      <c r="L3" s="27"/>
      <c r="M3" s="27"/>
    </row>
    <row r="4" spans="1:13" x14ac:dyDescent="0.35">
      <c r="C4" s="27"/>
      <c r="D4" s="27"/>
      <c r="E4" s="27"/>
      <c r="F4" s="27"/>
      <c r="G4" s="27"/>
      <c r="H4" s="27"/>
      <c r="I4" s="27"/>
      <c r="J4" s="27"/>
      <c r="K4" s="27"/>
      <c r="L4" s="27"/>
      <c r="M4" s="27"/>
    </row>
    <row r="5" spans="1:13" ht="76.5" customHeight="1" x14ac:dyDescent="0.35">
      <c r="A5" s="41" t="s">
        <v>2</v>
      </c>
      <c r="C5" s="27"/>
      <c r="D5" s="27"/>
      <c r="E5" s="27"/>
      <c r="F5" s="27"/>
      <c r="G5" s="27"/>
      <c r="H5" s="27"/>
      <c r="I5" s="27"/>
      <c r="J5" s="27"/>
      <c r="K5" s="27"/>
      <c r="L5" s="27"/>
      <c r="M5" s="27"/>
    </row>
    <row r="6" spans="1:13" ht="15.5" x14ac:dyDescent="0.35">
      <c r="A6" s="28" t="s">
        <v>3</v>
      </c>
      <c r="C6" s="27"/>
      <c r="D6" s="27"/>
      <c r="E6" s="27"/>
      <c r="F6" s="27"/>
      <c r="G6" s="27"/>
      <c r="H6" s="27"/>
      <c r="I6" s="27"/>
      <c r="J6" s="27"/>
      <c r="K6" s="27"/>
      <c r="L6" s="27"/>
      <c r="M6" s="27"/>
    </row>
    <row r="7" spans="1:13" x14ac:dyDescent="0.35">
      <c r="A7" s="5"/>
      <c r="C7" s="27"/>
      <c r="D7" s="27"/>
      <c r="E7" s="27"/>
      <c r="F7" s="27"/>
      <c r="G7" s="27"/>
      <c r="H7" s="27"/>
      <c r="I7" s="27"/>
      <c r="J7" s="27"/>
      <c r="K7" s="27"/>
      <c r="L7" s="27"/>
      <c r="M7" s="27"/>
    </row>
    <row r="8" spans="1:13" ht="46.5" customHeight="1" x14ac:dyDescent="0.35">
      <c r="A8" s="42" t="s">
        <v>4</v>
      </c>
      <c r="C8" s="27"/>
      <c r="D8" s="27"/>
      <c r="E8" s="27"/>
      <c r="F8" s="27"/>
      <c r="G8" s="27"/>
      <c r="H8" s="27"/>
      <c r="I8" s="27"/>
      <c r="J8" s="27"/>
      <c r="K8" s="27"/>
      <c r="L8" s="27"/>
      <c r="M8" s="27"/>
    </row>
    <row r="9" spans="1:13" x14ac:dyDescent="0.35">
      <c r="A9" s="43"/>
      <c r="C9" s="27"/>
      <c r="D9" s="27"/>
      <c r="E9" s="27"/>
      <c r="F9" s="27"/>
      <c r="G9" s="27"/>
      <c r="H9" s="27"/>
      <c r="I9" s="27"/>
      <c r="J9" s="27"/>
      <c r="K9" s="27"/>
      <c r="L9" s="27"/>
      <c r="M9" s="27"/>
    </row>
    <row r="10" spans="1:13" ht="46.5" customHeight="1" x14ac:dyDescent="0.35">
      <c r="A10" s="42" t="s">
        <v>5</v>
      </c>
      <c r="C10" s="27"/>
      <c r="D10" s="27"/>
      <c r="E10" s="27"/>
      <c r="F10" s="27"/>
      <c r="G10" s="27"/>
      <c r="H10" s="27"/>
      <c r="I10" s="27"/>
      <c r="J10" s="27"/>
      <c r="K10" s="27"/>
      <c r="L10" s="27"/>
      <c r="M10" s="27"/>
    </row>
    <row r="11" spans="1:13" x14ac:dyDescent="0.35">
      <c r="A11" s="43"/>
      <c r="C11" s="27"/>
      <c r="D11" s="27"/>
      <c r="E11" s="27"/>
      <c r="F11" s="27"/>
      <c r="G11" s="27"/>
      <c r="H11" s="27"/>
      <c r="I11" s="27"/>
      <c r="J11" s="27"/>
      <c r="K11" s="27"/>
      <c r="L11" s="27"/>
      <c r="M11" s="27"/>
    </row>
    <row r="12" spans="1:13" ht="92.25" customHeight="1" x14ac:dyDescent="0.35">
      <c r="A12" s="42" t="s">
        <v>6</v>
      </c>
      <c r="C12" s="27"/>
      <c r="D12" s="27"/>
      <c r="E12" s="27"/>
      <c r="F12" s="27"/>
      <c r="G12" s="27"/>
      <c r="H12" s="27"/>
      <c r="I12" s="27"/>
      <c r="J12" s="27"/>
      <c r="K12" s="27"/>
      <c r="L12" s="27"/>
      <c r="M12" s="27"/>
    </row>
    <row r="13" spans="1:13" x14ac:dyDescent="0.35">
      <c r="A13" s="43"/>
      <c r="C13" s="27"/>
      <c r="D13" s="27"/>
      <c r="E13" s="27"/>
      <c r="F13" s="27"/>
      <c r="G13" s="27"/>
      <c r="H13" s="27"/>
      <c r="I13" s="27"/>
      <c r="J13" s="27"/>
      <c r="K13" s="27"/>
      <c r="L13" s="27"/>
      <c r="M13" s="27"/>
    </row>
    <row r="14" spans="1:13" ht="15.5" x14ac:dyDescent="0.35">
      <c r="A14" s="45" t="s">
        <v>7</v>
      </c>
      <c r="C14" s="27"/>
      <c r="D14" s="27"/>
      <c r="E14" s="27"/>
      <c r="F14" s="27"/>
      <c r="G14" s="27"/>
      <c r="H14" s="27"/>
      <c r="I14" s="27"/>
      <c r="J14" s="27"/>
      <c r="K14" s="27"/>
      <c r="L14" s="27"/>
      <c r="M14" s="27"/>
    </row>
    <row r="15" spans="1:13" ht="61.5" customHeight="1" x14ac:dyDescent="0.35">
      <c r="A15" s="44" t="s">
        <v>8</v>
      </c>
      <c r="C15" s="27"/>
      <c r="D15" s="27"/>
      <c r="E15" s="27"/>
      <c r="F15" s="27"/>
      <c r="G15" s="27"/>
      <c r="H15" s="27"/>
      <c r="I15" s="27"/>
      <c r="J15" s="27"/>
      <c r="K15" s="27"/>
      <c r="L15" s="27"/>
      <c r="M15" s="27"/>
    </row>
    <row r="16" spans="1:13" x14ac:dyDescent="0.35">
      <c r="A16" s="27"/>
      <c r="C16" s="27"/>
      <c r="D16" s="27"/>
      <c r="E16" s="27"/>
      <c r="F16" s="27"/>
      <c r="G16" s="27"/>
      <c r="H16" s="27"/>
      <c r="I16" s="27"/>
      <c r="J16" s="27"/>
      <c r="K16" s="27"/>
      <c r="L16" s="27"/>
      <c r="M16" s="27"/>
    </row>
    <row r="17" spans="1:13" x14ac:dyDescent="0.35">
      <c r="A17" s="27"/>
      <c r="C17" s="27"/>
      <c r="D17" s="27"/>
      <c r="E17" s="27"/>
      <c r="F17" s="27"/>
      <c r="G17" s="27"/>
      <c r="H17" s="27"/>
      <c r="I17" s="27"/>
      <c r="J17" s="27"/>
      <c r="K17" s="27"/>
      <c r="L17" s="27"/>
      <c r="M17" s="27"/>
    </row>
    <row r="18" spans="1:13" x14ac:dyDescent="0.35">
      <c r="A18" s="27"/>
      <c r="C18" s="27"/>
      <c r="D18" s="27"/>
      <c r="E18" s="27"/>
      <c r="F18" s="27"/>
      <c r="G18" s="27"/>
      <c r="H18" s="27"/>
      <c r="I18" s="27"/>
      <c r="J18" s="27"/>
      <c r="K18" s="27"/>
      <c r="L18" s="27"/>
      <c r="M18" s="27"/>
    </row>
    <row r="19" spans="1:13" ht="15.5" x14ac:dyDescent="0.35">
      <c r="A19" s="4" t="s">
        <v>9</v>
      </c>
      <c r="C19" s="4" t="s">
        <v>10</v>
      </c>
    </row>
    <row r="20" spans="1:13" ht="15.5" x14ac:dyDescent="0.35">
      <c r="A20" s="4" t="s">
        <v>11</v>
      </c>
    </row>
    <row r="21" spans="1:13" ht="15.5" x14ac:dyDescent="0.35">
      <c r="A21" s="29" t="s">
        <v>12</v>
      </c>
      <c r="B21" s="30">
        <f>IF('Spend return'!B18="",0,1)</f>
        <v>1</v>
      </c>
      <c r="C21" s="31" t="str">
        <f t="shared" ref="C21:C26" si="0">IF(B21=1,"Yes","No")</f>
        <v>Yes</v>
      </c>
    </row>
    <row r="22" spans="1:13" ht="15.5" x14ac:dyDescent="0.35">
      <c r="A22" s="32" t="s">
        <v>13</v>
      </c>
      <c r="B22" s="33">
        <f>IF(ISBLANK('Spend return'!B24),0,1)*IF(ISNUMBER(SEARCH("@",'Spend return'!B25)),1,0)</f>
        <v>1</v>
      </c>
      <c r="C22" s="34" t="str">
        <f t="shared" si="0"/>
        <v>Yes</v>
      </c>
    </row>
    <row r="23" spans="1:13" ht="15.5" x14ac:dyDescent="0.35">
      <c r="A23" s="32" t="s">
        <v>14</v>
      </c>
      <c r="B23" s="33">
        <f>IF('Spend return'!B30="Yes - the funding has been allocated in full to adult social care",1,0)</f>
        <v>1</v>
      </c>
      <c r="C23" s="34" t="str">
        <f t="shared" si="0"/>
        <v>Yes</v>
      </c>
    </row>
    <row r="24" spans="1:13" ht="15.5" x14ac:dyDescent="0.35">
      <c r="A24" s="32" t="s">
        <v>15</v>
      </c>
      <c r="B24" s="33">
        <f>IF(OR('Spend return'!B35="Yes - we are targeting this area",'Spend return'!B36="Yes - we are targeting this area",'Spend return'!B37="Yes - we are targeting this area"),1,0)</f>
        <v>1</v>
      </c>
      <c r="C24" s="34" t="str">
        <f t="shared" si="0"/>
        <v>Yes</v>
      </c>
    </row>
    <row r="25" spans="1:13" ht="15.5" x14ac:dyDescent="0.35">
      <c r="A25" s="32" t="s">
        <v>16</v>
      </c>
      <c r="B25" s="33">
        <f>IF(OR(ISTEXT('Spend return'!B42),ISBLANK('Spend return'!B42),'Spend return'!B42&lt;0),0,1)*IF(OR(ISTEXT('Spend return'!B43),ISBLANK('Spend return'!B43),'Spend return'!B43&lt;0),0,1)*IF(OR(ISTEXT('Spend return'!B44),ISBLANK('Spend return'!B44),'Spend return'!B44&lt;0),0,1)</f>
        <v>1</v>
      </c>
      <c r="C25" s="34" t="str">
        <f t="shared" si="0"/>
        <v>Yes</v>
      </c>
    </row>
    <row r="26" spans="1:13" ht="15.5" x14ac:dyDescent="0.35">
      <c r="A26" s="14" t="s">
        <v>17</v>
      </c>
      <c r="B26" s="35">
        <f>IFERROR(IF(AND('Spend return'!B45&gt;='Spend return'!B19-100,'Spend return'!B45&lt;='Spend return'!B19+100),1,0),0)</f>
        <v>1</v>
      </c>
      <c r="C26" s="36" t="str">
        <f t="shared" si="0"/>
        <v>Yes</v>
      </c>
    </row>
    <row r="27" spans="1:13" ht="15.5" x14ac:dyDescent="0.35">
      <c r="A27" s="4" t="s">
        <v>18</v>
      </c>
    </row>
    <row r="28" spans="1:13" ht="15.5" x14ac:dyDescent="0.35">
      <c r="A28" s="29" t="s">
        <v>19</v>
      </c>
      <c r="B28" s="37">
        <f>IF(ISBLANK('Qualitative report'!A19),0,1)</f>
        <v>1</v>
      </c>
      <c r="C28" s="31" t="str">
        <f>IF(B28=1,"Yes","No")</f>
        <v>Yes</v>
      </c>
    </row>
    <row r="29" spans="1:13" ht="15.5" x14ac:dyDescent="0.35">
      <c r="A29" s="14" t="s">
        <v>20</v>
      </c>
      <c r="B29" s="38">
        <f>IF(ISBLANK('Qualitative report'!A23),0,1)</f>
        <v>1</v>
      </c>
      <c r="C29" s="36"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zoomScale="85" zoomScaleNormal="85" workbookViewId="0">
      <selection activeCell="A2" sqref="A2"/>
    </sheetView>
  </sheetViews>
  <sheetFormatPr defaultRowHeight="14.5" x14ac:dyDescent="0.35"/>
  <cols>
    <col min="1" max="1" width="120.7265625" style="1" customWidth="1"/>
    <col min="2" max="2" width="62.1796875" style="1" customWidth="1"/>
    <col min="3" max="66" width="9.1796875" style="1"/>
  </cols>
  <sheetData>
    <row r="1" spans="1:11" s="2" customFormat="1" ht="15.5" x14ac:dyDescent="0.35">
      <c r="A1" s="3" t="s">
        <v>0</v>
      </c>
    </row>
    <row r="2" spans="1:11" x14ac:dyDescent="0.35">
      <c r="A2" s="27"/>
      <c r="B2" s="27"/>
      <c r="C2" s="27"/>
      <c r="D2" s="27"/>
      <c r="E2" s="27"/>
      <c r="F2" s="27"/>
      <c r="G2" s="27"/>
      <c r="H2" s="27"/>
      <c r="I2" s="27"/>
      <c r="J2" s="27"/>
      <c r="K2" s="27"/>
    </row>
    <row r="3" spans="1:11" ht="15.5" x14ac:dyDescent="0.35">
      <c r="A3" s="4" t="s">
        <v>21</v>
      </c>
      <c r="B3" s="27"/>
      <c r="C3" s="27"/>
      <c r="D3" s="27"/>
      <c r="E3" s="27"/>
      <c r="F3" s="27"/>
      <c r="G3" s="27"/>
      <c r="H3" s="27"/>
      <c r="I3" s="27"/>
      <c r="J3" s="27"/>
      <c r="K3" s="27"/>
    </row>
    <row r="4" spans="1:11" ht="77.5" x14ac:dyDescent="0.35">
      <c r="A4" s="41" t="s">
        <v>22</v>
      </c>
      <c r="B4" s="27"/>
      <c r="C4" s="27"/>
      <c r="D4" s="27"/>
      <c r="E4" s="27"/>
      <c r="F4" s="27"/>
      <c r="G4" s="27"/>
      <c r="H4" s="27"/>
      <c r="I4" s="27"/>
      <c r="J4" s="27"/>
      <c r="K4" s="27"/>
    </row>
    <row r="5" spans="1:11" ht="15.5" x14ac:dyDescent="0.35">
      <c r="A5" s="42"/>
      <c r="B5" s="27"/>
      <c r="C5" s="27"/>
      <c r="D5" s="27"/>
      <c r="E5" s="27"/>
      <c r="F5" s="27"/>
      <c r="G5" s="27"/>
      <c r="H5" s="27"/>
      <c r="I5" s="27"/>
      <c r="J5" s="27"/>
      <c r="K5" s="27"/>
    </row>
    <row r="6" spans="1:11" ht="31" x14ac:dyDescent="0.35">
      <c r="A6" s="42" t="s">
        <v>23</v>
      </c>
      <c r="B6" s="27"/>
      <c r="C6" s="27"/>
      <c r="D6" s="27"/>
      <c r="E6" s="27"/>
      <c r="F6" s="27"/>
      <c r="G6" s="27"/>
      <c r="H6" s="27"/>
      <c r="I6" s="27"/>
      <c r="J6" s="27"/>
      <c r="K6" s="27"/>
    </row>
    <row r="7" spans="1:11" ht="31" x14ac:dyDescent="0.35">
      <c r="A7" s="40" t="s">
        <v>24</v>
      </c>
      <c r="B7" s="27"/>
      <c r="C7" s="27"/>
      <c r="D7" s="27"/>
      <c r="E7" s="27"/>
      <c r="F7" s="27"/>
      <c r="G7" s="27"/>
      <c r="H7" s="27"/>
      <c r="I7" s="27"/>
      <c r="J7" s="27"/>
      <c r="K7" s="27"/>
    </row>
    <row r="8" spans="1:11" ht="62" x14ac:dyDescent="0.35">
      <c r="A8" s="40" t="s">
        <v>25</v>
      </c>
      <c r="B8" s="27"/>
      <c r="C8" s="27"/>
      <c r="D8" s="27"/>
      <c r="E8" s="27"/>
      <c r="F8" s="27"/>
      <c r="G8" s="27"/>
      <c r="H8" s="27"/>
      <c r="I8" s="27"/>
      <c r="J8" s="27"/>
      <c r="K8" s="27"/>
    </row>
    <row r="9" spans="1:11" x14ac:dyDescent="0.35">
      <c r="A9" s="43"/>
      <c r="B9" s="27"/>
      <c r="C9" s="27"/>
      <c r="D9" s="27"/>
      <c r="E9" s="27"/>
      <c r="F9" s="27"/>
      <c r="G9" s="27"/>
      <c r="H9" s="27"/>
      <c r="I9" s="27"/>
      <c r="J9" s="27"/>
      <c r="K9" s="27"/>
    </row>
    <row r="10" spans="1:11" ht="76.5" customHeight="1" x14ac:dyDescent="0.35">
      <c r="A10" s="42" t="s">
        <v>26</v>
      </c>
      <c r="B10" s="27"/>
      <c r="C10" s="27"/>
      <c r="D10" s="27"/>
      <c r="E10" s="27"/>
      <c r="F10" s="27"/>
      <c r="G10" s="27"/>
      <c r="H10" s="27"/>
      <c r="I10" s="27"/>
      <c r="J10" s="27"/>
      <c r="K10" s="27"/>
    </row>
    <row r="11" spans="1:11" x14ac:dyDescent="0.35">
      <c r="A11" s="43"/>
      <c r="B11" s="27"/>
      <c r="C11" s="27"/>
      <c r="D11" s="27"/>
      <c r="E11" s="27"/>
      <c r="F11" s="27"/>
      <c r="G11" s="27"/>
      <c r="H11" s="27"/>
      <c r="I11" s="27"/>
      <c r="J11" s="27"/>
      <c r="K11" s="27"/>
    </row>
    <row r="12" spans="1:11" ht="63.75" customHeight="1" x14ac:dyDescent="0.35">
      <c r="A12" s="44" t="s">
        <v>27</v>
      </c>
      <c r="B12" s="27"/>
      <c r="C12" s="27"/>
      <c r="D12" s="27"/>
      <c r="E12" s="27"/>
      <c r="F12" s="27"/>
      <c r="G12" s="27"/>
      <c r="H12" s="27"/>
      <c r="I12" s="27"/>
      <c r="J12" s="27"/>
      <c r="K12" s="27"/>
    </row>
    <row r="13" spans="1:11" x14ac:dyDescent="0.35">
      <c r="A13" s="27"/>
      <c r="B13" s="27"/>
      <c r="C13" s="27"/>
      <c r="D13" s="27"/>
      <c r="E13" s="27"/>
      <c r="F13" s="27"/>
      <c r="G13" s="27"/>
      <c r="H13" s="27"/>
      <c r="I13" s="27"/>
      <c r="J13" s="27"/>
      <c r="K13" s="27"/>
    </row>
    <row r="14" spans="1:11" x14ac:dyDescent="0.35">
      <c r="A14" s="27"/>
      <c r="B14" s="27"/>
      <c r="C14" s="27"/>
      <c r="D14" s="27"/>
      <c r="E14" s="27"/>
      <c r="F14" s="27"/>
      <c r="G14" s="27"/>
      <c r="H14" s="27"/>
      <c r="I14" s="27"/>
      <c r="J14" s="27"/>
      <c r="K14" s="27"/>
    </row>
    <row r="15" spans="1:11" x14ac:dyDescent="0.35">
      <c r="A15" s="27"/>
      <c r="B15" s="27"/>
      <c r="C15" s="27"/>
      <c r="D15" s="27"/>
      <c r="E15" s="27"/>
      <c r="F15" s="27"/>
      <c r="G15" s="27"/>
      <c r="H15" s="27"/>
      <c r="I15" s="27"/>
      <c r="J15" s="27"/>
      <c r="K15" s="27"/>
    </row>
    <row r="16" spans="1:11" ht="15.5" x14ac:dyDescent="0.35">
      <c r="A16" s="4" t="s">
        <v>28</v>
      </c>
      <c r="C16" s="27"/>
      <c r="D16" s="27"/>
      <c r="E16" s="27"/>
      <c r="F16" s="27"/>
      <c r="G16" s="27"/>
      <c r="H16" s="27"/>
      <c r="I16" s="27"/>
      <c r="J16" s="27"/>
      <c r="K16" s="27"/>
    </row>
    <row r="17" spans="1:11" ht="15.5" x14ac:dyDescent="0.35">
      <c r="A17" s="6" t="s">
        <v>29</v>
      </c>
      <c r="B17" s="6" t="s">
        <v>30</v>
      </c>
      <c r="C17" s="27"/>
      <c r="D17" s="27"/>
      <c r="E17" s="27"/>
      <c r="F17" s="27"/>
      <c r="G17" s="27"/>
      <c r="H17" s="27"/>
      <c r="I17" s="27"/>
      <c r="J17" s="27"/>
      <c r="K17" s="27"/>
    </row>
    <row r="18" spans="1:11" ht="15.5" x14ac:dyDescent="0.35">
      <c r="A18" s="7" t="s">
        <v>31</v>
      </c>
      <c r="B18" s="8" t="s">
        <v>32</v>
      </c>
    </row>
    <row r="19" spans="1:11" ht="15.5" x14ac:dyDescent="0.35">
      <c r="A19" s="7" t="s">
        <v>33</v>
      </c>
      <c r="B19" s="9">
        <f>IFERROR(INDEX('LA Allocations'!B2:B154,MATCH('Spend return'!B18,'LA Allocations'!A2:A154,0)),"")</f>
        <v>4292363</v>
      </c>
    </row>
    <row r="22" spans="1:11" ht="15.5" x14ac:dyDescent="0.35">
      <c r="A22" s="4" t="s">
        <v>34</v>
      </c>
    </row>
    <row r="23" spans="1:11" ht="15.5" x14ac:dyDescent="0.35">
      <c r="A23" s="6" t="s">
        <v>29</v>
      </c>
      <c r="B23" s="6" t="s">
        <v>30</v>
      </c>
    </row>
    <row r="24" spans="1:11" ht="15.5" x14ac:dyDescent="0.35">
      <c r="A24" s="7" t="s">
        <v>35</v>
      </c>
      <c r="B24" s="10" t="s">
        <v>36</v>
      </c>
    </row>
    <row r="25" spans="1:11" ht="15.5" x14ac:dyDescent="0.35">
      <c r="A25" s="7" t="s">
        <v>37</v>
      </c>
      <c r="B25" s="11" t="s">
        <v>38</v>
      </c>
    </row>
    <row r="28" spans="1:11" ht="15.5" x14ac:dyDescent="0.35">
      <c r="A28" s="4" t="s">
        <v>39</v>
      </c>
    </row>
    <row r="29" spans="1:11" ht="15.5" x14ac:dyDescent="0.35">
      <c r="A29" s="6" t="s">
        <v>29</v>
      </c>
      <c r="B29" s="6" t="s">
        <v>40</v>
      </c>
    </row>
    <row r="30" spans="1:11" ht="15.5" x14ac:dyDescent="0.35">
      <c r="A30" s="12" t="s">
        <v>41</v>
      </c>
      <c r="B30" s="8" t="s">
        <v>42</v>
      </c>
    </row>
    <row r="33" spans="1:3" ht="15.5" x14ac:dyDescent="0.35">
      <c r="A33" s="4" t="s">
        <v>43</v>
      </c>
    </row>
    <row r="34" spans="1:3" ht="15.5" x14ac:dyDescent="0.35">
      <c r="A34" s="6" t="s">
        <v>29</v>
      </c>
      <c r="B34" s="6" t="s">
        <v>40</v>
      </c>
    </row>
    <row r="35" spans="1:3" ht="15.5" x14ac:dyDescent="0.35">
      <c r="A35" s="7" t="s">
        <v>44</v>
      </c>
      <c r="B35" s="13" t="s">
        <v>371</v>
      </c>
    </row>
    <row r="36" spans="1:3" ht="15.5" x14ac:dyDescent="0.35">
      <c r="A36" s="7" t="s">
        <v>45</v>
      </c>
      <c r="B36" s="13" t="s">
        <v>371</v>
      </c>
    </row>
    <row r="37" spans="1:3" ht="15.5" x14ac:dyDescent="0.35">
      <c r="A37" s="14" t="s">
        <v>46</v>
      </c>
      <c r="B37" s="15" t="s">
        <v>371</v>
      </c>
    </row>
    <row r="40" spans="1:3" ht="15.5" x14ac:dyDescent="0.35">
      <c r="A40" s="4" t="s">
        <v>47</v>
      </c>
    </row>
    <row r="41" spans="1:3" ht="15.5" x14ac:dyDescent="0.35">
      <c r="A41" s="6" t="s">
        <v>29</v>
      </c>
      <c r="B41" s="6" t="s">
        <v>40</v>
      </c>
    </row>
    <row r="42" spans="1:3" ht="15.5" x14ac:dyDescent="0.35">
      <c r="A42" s="7" t="s">
        <v>48</v>
      </c>
      <c r="B42" s="46">
        <v>3557463</v>
      </c>
      <c r="C42" s="39" t="str">
        <f>IF(AND(B42&gt;0,B35="No - we are not targeting this area"),"Warning: local authority has reported spend in area that they are not targeting.","")</f>
        <v/>
      </c>
    </row>
    <row r="43" spans="1:3" ht="15.5" x14ac:dyDescent="0.35">
      <c r="A43" s="7" t="s">
        <v>49</v>
      </c>
      <c r="B43" s="46">
        <v>385323</v>
      </c>
      <c r="C43" s="39" t="str">
        <f>IF(AND(B43&gt;0,B36="No - we are not targeting this area"),"Warning: local authority has reported spend in area that they are not targeting.","")</f>
        <v/>
      </c>
    </row>
    <row r="44" spans="1:3" ht="15.5" x14ac:dyDescent="0.35">
      <c r="A44" s="7" t="s">
        <v>50</v>
      </c>
      <c r="B44" s="46">
        <v>349577</v>
      </c>
      <c r="C44" s="39" t="str">
        <f>IF(AND(B44&gt;0,B37="No - we are not targeting this area"),"Warning: local authority has reported spend in area that they are not targeting.","")</f>
        <v/>
      </c>
    </row>
    <row r="45" spans="1:3" ht="15.5" x14ac:dyDescent="0.35">
      <c r="A45" s="16" t="s">
        <v>51</v>
      </c>
      <c r="B45" s="9">
        <f>IFERROR(SUM(B42:B44),"")</f>
        <v>4292363</v>
      </c>
    </row>
    <row r="65" spans="27:27" x14ac:dyDescent="0.35">
      <c r="AA65" s="25" t="s">
        <v>52</v>
      </c>
    </row>
  </sheetData>
  <sheetProtection algorithmName="SHA-512" hashValue="dN2yos4FDSCOA17tjAtqNZw00uToVk9cjDgaVA4bQ1b5u4ICxMmEkPiOwyjV791xutGDfLxCz0BXMh5Qbb1aIg==" saltValue="OXlWqDZFEcSvORCDobcyPw==" spinCount="100000" sheet="1" objects="1" scenarios="1" selectLockedCells="1"/>
  <dataValidations count="3">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zoomScale="85" zoomScaleNormal="85" workbookViewId="0">
      <selection activeCell="A5" sqref="A5"/>
    </sheetView>
  </sheetViews>
  <sheetFormatPr defaultRowHeight="14.5" x14ac:dyDescent="0.35"/>
  <cols>
    <col min="1" max="1" width="120.7265625" style="1" customWidth="1"/>
    <col min="2" max="68" width="9.1796875" style="1"/>
  </cols>
  <sheetData>
    <row r="1" spans="1:16" s="2" customFormat="1" ht="15.5" x14ac:dyDescent="0.35">
      <c r="A1" s="3" t="s">
        <v>0</v>
      </c>
    </row>
    <row r="2" spans="1:16" x14ac:dyDescent="0.35">
      <c r="B2" s="27"/>
      <c r="C2" s="27"/>
      <c r="D2" s="27"/>
      <c r="E2" s="27"/>
      <c r="F2" s="27"/>
      <c r="G2" s="27"/>
      <c r="H2" s="27"/>
      <c r="I2" s="27"/>
      <c r="J2" s="27"/>
      <c r="K2" s="27"/>
      <c r="L2" s="27"/>
      <c r="M2" s="27"/>
      <c r="N2" s="27"/>
      <c r="O2" s="27"/>
      <c r="P2" s="27"/>
    </row>
    <row r="3" spans="1:16" ht="15.5" x14ac:dyDescent="0.35">
      <c r="A3" s="4" t="s">
        <v>53</v>
      </c>
      <c r="B3" s="27"/>
      <c r="C3" s="27"/>
      <c r="D3" s="27"/>
      <c r="E3" s="27"/>
      <c r="F3" s="27"/>
      <c r="G3" s="27"/>
      <c r="H3" s="27"/>
      <c r="I3" s="27"/>
      <c r="J3" s="27"/>
      <c r="K3" s="27"/>
      <c r="L3" s="27"/>
      <c r="M3" s="27"/>
      <c r="N3" s="27"/>
      <c r="O3" s="27"/>
      <c r="P3" s="27"/>
    </row>
    <row r="4" spans="1:16" ht="31.5" customHeight="1" x14ac:dyDescent="0.35">
      <c r="A4" s="41" t="s">
        <v>54</v>
      </c>
      <c r="B4" s="27"/>
      <c r="C4" s="27"/>
      <c r="D4" s="27"/>
      <c r="E4" s="27"/>
      <c r="F4" s="27"/>
      <c r="G4" s="27"/>
      <c r="H4" s="27"/>
      <c r="I4" s="27"/>
      <c r="J4" s="27"/>
      <c r="K4" s="27"/>
      <c r="L4" s="27"/>
      <c r="M4" s="27"/>
      <c r="N4" s="27"/>
      <c r="O4" s="27"/>
      <c r="P4" s="27"/>
    </row>
    <row r="5" spans="1:16" x14ac:dyDescent="0.35">
      <c r="A5" s="43"/>
      <c r="B5" s="27"/>
      <c r="C5" s="27"/>
      <c r="D5" s="27"/>
      <c r="E5" s="27"/>
      <c r="F5" s="27"/>
      <c r="G5" s="27"/>
      <c r="H5" s="27"/>
      <c r="I5" s="27"/>
      <c r="J5" s="27"/>
      <c r="K5" s="27"/>
      <c r="L5" s="27"/>
      <c r="M5" s="27"/>
      <c r="N5" s="27"/>
      <c r="O5" s="27"/>
      <c r="P5" s="27"/>
    </row>
    <row r="6" spans="1:16" ht="15.5" x14ac:dyDescent="0.35">
      <c r="A6" s="42" t="s">
        <v>55</v>
      </c>
      <c r="B6" s="27"/>
      <c r="C6" s="27"/>
      <c r="D6" s="27"/>
      <c r="E6" s="27"/>
      <c r="F6" s="27"/>
      <c r="G6" s="27"/>
      <c r="H6" s="27"/>
      <c r="I6" s="27"/>
      <c r="J6" s="27"/>
      <c r="K6" s="27"/>
      <c r="L6" s="27"/>
      <c r="M6" s="27"/>
      <c r="N6" s="27"/>
      <c r="O6" s="27"/>
      <c r="P6" s="27"/>
    </row>
    <row r="7" spans="1:16" x14ac:dyDescent="0.35">
      <c r="A7" s="43"/>
      <c r="B7" s="27"/>
      <c r="C7" s="27"/>
      <c r="D7" s="27"/>
      <c r="E7" s="27"/>
      <c r="F7" s="27"/>
      <c r="G7" s="27"/>
      <c r="H7" s="27"/>
      <c r="I7" s="27"/>
      <c r="J7" s="27"/>
      <c r="K7" s="27"/>
      <c r="L7" s="27"/>
      <c r="M7" s="27"/>
      <c r="N7" s="27"/>
      <c r="O7" s="27"/>
      <c r="P7" s="27"/>
    </row>
    <row r="8" spans="1:16" ht="31" x14ac:dyDescent="0.35">
      <c r="A8" s="42" t="s">
        <v>56</v>
      </c>
      <c r="B8" s="27"/>
      <c r="C8" s="27"/>
      <c r="D8" s="27"/>
      <c r="E8" s="27"/>
      <c r="F8" s="27"/>
      <c r="G8" s="27"/>
      <c r="H8" s="27"/>
      <c r="I8" s="27"/>
      <c r="J8" s="27"/>
      <c r="K8" s="27"/>
      <c r="L8" s="27"/>
      <c r="M8" s="27"/>
      <c r="N8" s="27"/>
      <c r="O8" s="27"/>
      <c r="P8" s="27"/>
    </row>
    <row r="9" spans="1:16" x14ac:dyDescent="0.35">
      <c r="A9" s="43"/>
      <c r="B9" s="27"/>
      <c r="C9" s="27"/>
      <c r="D9" s="27"/>
      <c r="E9" s="27"/>
      <c r="F9" s="27"/>
      <c r="G9" s="27"/>
      <c r="H9" s="27"/>
      <c r="I9" s="27"/>
      <c r="J9" s="27"/>
      <c r="K9" s="27"/>
      <c r="L9" s="27"/>
      <c r="M9" s="27"/>
      <c r="N9" s="27"/>
      <c r="O9" s="27"/>
      <c r="P9" s="27"/>
    </row>
    <row r="10" spans="1:16" ht="31" x14ac:dyDescent="0.35">
      <c r="A10" s="42" t="s">
        <v>57</v>
      </c>
      <c r="B10" s="27"/>
      <c r="C10" s="27"/>
      <c r="D10" s="27"/>
      <c r="E10" s="27"/>
      <c r="F10" s="27"/>
      <c r="G10" s="27"/>
      <c r="H10" s="27"/>
      <c r="I10" s="27"/>
      <c r="J10" s="27"/>
      <c r="K10" s="27"/>
      <c r="L10" s="27"/>
      <c r="M10" s="27"/>
      <c r="N10" s="27"/>
      <c r="O10" s="27"/>
      <c r="P10" s="27"/>
    </row>
    <row r="11" spans="1:16" x14ac:dyDescent="0.35">
      <c r="A11" s="5"/>
      <c r="B11" s="27"/>
      <c r="C11" s="27"/>
      <c r="D11" s="27"/>
      <c r="E11" s="27"/>
      <c r="F11" s="27"/>
      <c r="G11" s="27"/>
      <c r="H11" s="27"/>
      <c r="I11" s="27"/>
      <c r="J11" s="27"/>
      <c r="K11" s="27"/>
      <c r="L11" s="27"/>
      <c r="M11" s="27"/>
      <c r="N11" s="27"/>
      <c r="O11" s="27"/>
      <c r="P11" s="27"/>
    </row>
    <row r="12" spans="1:16" ht="15.5" x14ac:dyDescent="0.35">
      <c r="A12" s="17" t="s">
        <v>58</v>
      </c>
      <c r="B12" s="27"/>
      <c r="C12" s="27"/>
      <c r="D12" s="27"/>
      <c r="E12" s="27"/>
      <c r="F12" s="27"/>
      <c r="G12" s="27"/>
      <c r="H12" s="27"/>
      <c r="I12" s="27"/>
      <c r="J12" s="27"/>
      <c r="K12" s="27"/>
      <c r="L12" s="27"/>
      <c r="M12" s="27"/>
      <c r="N12" s="27"/>
      <c r="O12" s="27"/>
      <c r="P12" s="27"/>
    </row>
    <row r="13" spans="1:16" ht="15.5" x14ac:dyDescent="0.35">
      <c r="A13" s="28" t="s">
        <v>59</v>
      </c>
      <c r="B13" s="27"/>
      <c r="C13" s="27"/>
      <c r="D13" s="27"/>
      <c r="E13" s="27"/>
      <c r="F13" s="27"/>
      <c r="G13" s="27"/>
      <c r="H13" s="27"/>
      <c r="I13" s="27"/>
      <c r="J13" s="27"/>
      <c r="K13" s="27"/>
      <c r="L13" s="27"/>
      <c r="M13" s="27"/>
      <c r="N13" s="27"/>
      <c r="O13" s="27"/>
      <c r="P13" s="27"/>
    </row>
    <row r="14" spans="1:16" x14ac:dyDescent="0.35">
      <c r="A14" s="5"/>
      <c r="B14" s="27"/>
      <c r="C14" s="27"/>
      <c r="D14" s="27"/>
      <c r="E14" s="27"/>
      <c r="F14" s="27"/>
      <c r="G14" s="27"/>
      <c r="H14" s="27"/>
      <c r="I14" s="27"/>
      <c r="J14" s="27"/>
      <c r="K14" s="27"/>
      <c r="L14" s="27"/>
      <c r="M14" s="27"/>
      <c r="N14" s="27"/>
      <c r="O14" s="27"/>
      <c r="P14" s="27"/>
    </row>
    <row r="15" spans="1:16" x14ac:dyDescent="0.35">
      <c r="A15" s="18"/>
      <c r="B15" s="27"/>
      <c r="C15" s="27"/>
      <c r="D15" s="27"/>
      <c r="E15" s="27"/>
      <c r="F15" s="27"/>
      <c r="G15" s="27"/>
      <c r="H15" s="27"/>
      <c r="I15" s="27"/>
      <c r="J15" s="27"/>
      <c r="K15" s="27"/>
      <c r="L15" s="27"/>
      <c r="M15" s="27"/>
      <c r="N15" s="27"/>
      <c r="O15" s="27"/>
      <c r="P15" s="27"/>
    </row>
    <row r="16" spans="1:16" x14ac:dyDescent="0.35">
      <c r="A16" s="27"/>
      <c r="B16" s="27"/>
      <c r="C16" s="27"/>
      <c r="D16" s="27"/>
      <c r="E16" s="27"/>
      <c r="F16" s="27"/>
      <c r="G16" s="27"/>
      <c r="H16" s="27"/>
      <c r="I16" s="27"/>
      <c r="J16" s="27"/>
      <c r="K16" s="27"/>
      <c r="L16" s="27"/>
      <c r="M16" s="27"/>
      <c r="N16" s="27"/>
      <c r="O16" s="27"/>
      <c r="P16" s="27"/>
    </row>
    <row r="17" spans="1:16" x14ac:dyDescent="0.35">
      <c r="A17" s="27"/>
      <c r="B17" s="27"/>
      <c r="C17" s="27"/>
      <c r="D17" s="27"/>
      <c r="E17" s="27"/>
      <c r="F17" s="27"/>
      <c r="G17" s="27"/>
      <c r="H17" s="27"/>
      <c r="I17" s="27"/>
      <c r="J17" s="27"/>
      <c r="K17" s="27"/>
      <c r="L17" s="27"/>
      <c r="M17" s="27"/>
      <c r="N17" s="27"/>
      <c r="O17" s="27"/>
      <c r="P17" s="27"/>
    </row>
    <row r="18" spans="1:16" ht="15.5" x14ac:dyDescent="0.35">
      <c r="A18" s="4" t="s">
        <v>60</v>
      </c>
    </row>
    <row r="19" spans="1:16" ht="360.75" customHeight="1" x14ac:dyDescent="0.35">
      <c r="A19" s="20" t="s">
        <v>403</v>
      </c>
    </row>
    <row r="22" spans="1:16" ht="15.5" x14ac:dyDescent="0.35">
      <c r="A22" s="4" t="s">
        <v>61</v>
      </c>
    </row>
    <row r="23" spans="1:16" ht="360" customHeight="1" x14ac:dyDescent="0.35">
      <c r="A23" s="20" t="s">
        <v>402</v>
      </c>
    </row>
    <row r="26" spans="1:16" x14ac:dyDescent="0.35">
      <c r="A26" s="27"/>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26953125" customWidth="1"/>
    <col min="2" max="2" width="21.81640625" customWidth="1"/>
    <col min="3" max="3" width="9.81640625" bestFit="1" customWidth="1"/>
  </cols>
  <sheetData>
    <row r="1" spans="1:3" x14ac:dyDescent="0.35">
      <c r="A1" t="s">
        <v>62</v>
      </c>
      <c r="B1" t="s">
        <v>63</v>
      </c>
      <c r="C1" t="s">
        <v>64</v>
      </c>
    </row>
    <row r="2" spans="1:3" x14ac:dyDescent="0.35">
      <c r="A2" t="s">
        <v>65</v>
      </c>
      <c r="B2" s="19">
        <v>1388614</v>
      </c>
      <c r="C2" t="s">
        <v>66</v>
      </c>
    </row>
    <row r="3" spans="1:3" x14ac:dyDescent="0.35">
      <c r="A3" t="s">
        <v>67</v>
      </c>
      <c r="B3" s="19">
        <v>2201389</v>
      </c>
      <c r="C3" t="s">
        <v>68</v>
      </c>
    </row>
    <row r="4" spans="1:3" x14ac:dyDescent="0.35">
      <c r="A4" t="s">
        <v>69</v>
      </c>
      <c r="B4" s="19">
        <v>1883401</v>
      </c>
      <c r="C4" t="s">
        <v>70</v>
      </c>
    </row>
    <row r="5" spans="1:3" x14ac:dyDescent="0.35">
      <c r="A5" t="s">
        <v>71</v>
      </c>
      <c r="B5" s="19">
        <v>1109832</v>
      </c>
      <c r="C5" t="s">
        <v>72</v>
      </c>
    </row>
    <row r="6" spans="1:3" x14ac:dyDescent="0.35">
      <c r="A6" t="s">
        <v>73</v>
      </c>
      <c r="B6" s="19">
        <v>944152</v>
      </c>
      <c r="C6" t="s">
        <v>74</v>
      </c>
    </row>
    <row r="7" spans="1:3" x14ac:dyDescent="0.35">
      <c r="A7" t="s">
        <v>75</v>
      </c>
      <c r="B7" s="19">
        <v>1411903</v>
      </c>
      <c r="C7" t="s">
        <v>76</v>
      </c>
    </row>
    <row r="8" spans="1:3" x14ac:dyDescent="0.35">
      <c r="A8" t="s">
        <v>77</v>
      </c>
      <c r="B8" s="19">
        <v>8517116</v>
      </c>
      <c r="C8" t="s">
        <v>78</v>
      </c>
    </row>
    <row r="9" spans="1:3" x14ac:dyDescent="0.35">
      <c r="A9" t="s">
        <v>79</v>
      </c>
      <c r="B9" s="19">
        <v>1162550</v>
      </c>
      <c r="C9" t="s">
        <v>80</v>
      </c>
    </row>
    <row r="10" spans="1:3" x14ac:dyDescent="0.35">
      <c r="A10" t="s">
        <v>81</v>
      </c>
      <c r="B10" s="19">
        <v>1374354</v>
      </c>
      <c r="C10" t="s">
        <v>82</v>
      </c>
    </row>
    <row r="11" spans="1:3" x14ac:dyDescent="0.35">
      <c r="A11" t="s">
        <v>83</v>
      </c>
      <c r="B11" s="19">
        <v>2114114</v>
      </c>
      <c r="C11" t="s">
        <v>84</v>
      </c>
    </row>
    <row r="12" spans="1:3" x14ac:dyDescent="0.35">
      <c r="A12" t="s">
        <v>85</v>
      </c>
      <c r="B12" s="19">
        <v>2661297</v>
      </c>
      <c r="C12" t="s">
        <v>86</v>
      </c>
    </row>
    <row r="13" spans="1:3" x14ac:dyDescent="0.35">
      <c r="A13" t="s">
        <v>87</v>
      </c>
      <c r="B13" s="19">
        <v>550292</v>
      </c>
      <c r="C13" t="s">
        <v>88</v>
      </c>
    </row>
    <row r="14" spans="1:3" x14ac:dyDescent="0.35">
      <c r="A14" t="s">
        <v>89</v>
      </c>
      <c r="B14" s="19">
        <v>3493673</v>
      </c>
      <c r="C14" t="s">
        <v>90</v>
      </c>
    </row>
    <row r="15" spans="1:3" x14ac:dyDescent="0.35">
      <c r="A15" t="s">
        <v>91</v>
      </c>
      <c r="B15" s="19">
        <v>2042535</v>
      </c>
      <c r="C15" t="s">
        <v>92</v>
      </c>
    </row>
    <row r="16" spans="1:3" x14ac:dyDescent="0.35">
      <c r="A16" t="s">
        <v>93</v>
      </c>
      <c r="B16" s="19">
        <v>1868587</v>
      </c>
      <c r="C16" t="s">
        <v>94</v>
      </c>
    </row>
    <row r="17" spans="1:3" x14ac:dyDescent="0.35">
      <c r="A17" t="s">
        <v>95</v>
      </c>
      <c r="B17" s="19">
        <v>3084806</v>
      </c>
      <c r="C17" t="s">
        <v>96</v>
      </c>
    </row>
    <row r="18" spans="1:3" x14ac:dyDescent="0.35">
      <c r="A18" t="s">
        <v>97</v>
      </c>
      <c r="B18" s="19">
        <v>1810484</v>
      </c>
      <c r="C18" t="s">
        <v>98</v>
      </c>
    </row>
    <row r="19" spans="1:3" x14ac:dyDescent="0.35">
      <c r="A19" t="s">
        <v>99</v>
      </c>
      <c r="B19" s="19">
        <v>2541797</v>
      </c>
      <c r="C19" t="s">
        <v>100</v>
      </c>
    </row>
    <row r="20" spans="1:3" x14ac:dyDescent="0.35">
      <c r="A20" t="s">
        <v>101</v>
      </c>
      <c r="B20" s="19">
        <v>1242081</v>
      </c>
      <c r="C20" t="s">
        <v>102</v>
      </c>
    </row>
    <row r="21" spans="1:3" x14ac:dyDescent="0.35">
      <c r="A21" t="s">
        <v>103</v>
      </c>
      <c r="B21" s="19">
        <v>1400105</v>
      </c>
      <c r="C21" t="s">
        <v>104</v>
      </c>
    </row>
    <row r="22" spans="1:3" x14ac:dyDescent="0.35">
      <c r="A22" t="s">
        <v>105</v>
      </c>
      <c r="B22" s="19">
        <v>3534503</v>
      </c>
      <c r="C22" t="s">
        <v>106</v>
      </c>
    </row>
    <row r="23" spans="1:3" x14ac:dyDescent="0.35">
      <c r="A23" t="s">
        <v>107</v>
      </c>
      <c r="B23" s="19">
        <v>1955430</v>
      </c>
      <c r="C23" t="s">
        <v>108</v>
      </c>
    </row>
    <row r="24" spans="1:3" x14ac:dyDescent="0.35">
      <c r="A24" t="s">
        <v>109</v>
      </c>
      <c r="B24" s="19">
        <v>1316999</v>
      </c>
      <c r="C24" t="s">
        <v>110</v>
      </c>
    </row>
    <row r="25" spans="1:3" x14ac:dyDescent="0.35">
      <c r="A25" t="s">
        <v>111</v>
      </c>
      <c r="B25" s="19">
        <v>2206178</v>
      </c>
      <c r="C25" t="s">
        <v>112</v>
      </c>
    </row>
    <row r="26" spans="1:3" x14ac:dyDescent="0.35">
      <c r="A26" t="s">
        <v>113</v>
      </c>
      <c r="B26" s="19">
        <v>2231395</v>
      </c>
      <c r="C26" t="s">
        <v>114</v>
      </c>
    </row>
    <row r="27" spans="1:3" x14ac:dyDescent="0.35">
      <c r="A27" t="s">
        <v>115</v>
      </c>
      <c r="B27" s="19">
        <v>74202</v>
      </c>
      <c r="C27" t="s">
        <v>116</v>
      </c>
    </row>
    <row r="28" spans="1:3" x14ac:dyDescent="0.35">
      <c r="A28" t="s">
        <v>117</v>
      </c>
      <c r="B28" s="19">
        <v>4248271</v>
      </c>
      <c r="C28" t="s">
        <v>118</v>
      </c>
    </row>
    <row r="29" spans="1:3" x14ac:dyDescent="0.35">
      <c r="A29" t="s">
        <v>32</v>
      </c>
      <c r="B29" s="19">
        <v>4292363</v>
      </c>
      <c r="C29" t="s">
        <v>119</v>
      </c>
    </row>
    <row r="30" spans="1:3" x14ac:dyDescent="0.35">
      <c r="A30" t="s">
        <v>120</v>
      </c>
      <c r="B30" s="19">
        <v>2358907</v>
      </c>
      <c r="C30" t="s">
        <v>121</v>
      </c>
    </row>
    <row r="31" spans="1:3" x14ac:dyDescent="0.35">
      <c r="A31" t="s">
        <v>122</v>
      </c>
      <c r="B31" s="19">
        <v>2131203</v>
      </c>
      <c r="C31" t="s">
        <v>123</v>
      </c>
    </row>
    <row r="32" spans="1:3" x14ac:dyDescent="0.35">
      <c r="A32" t="s">
        <v>124</v>
      </c>
      <c r="B32" s="19">
        <v>2073329</v>
      </c>
      <c r="C32" t="s">
        <v>125</v>
      </c>
    </row>
    <row r="33" spans="1:3" x14ac:dyDescent="0.35">
      <c r="A33" t="s">
        <v>126</v>
      </c>
      <c r="B33" s="19">
        <v>762199</v>
      </c>
      <c r="C33" t="s">
        <v>127</v>
      </c>
    </row>
    <row r="34" spans="1:3" x14ac:dyDescent="0.35">
      <c r="A34" t="s">
        <v>128</v>
      </c>
      <c r="B34" s="19">
        <v>1746782</v>
      </c>
      <c r="C34" t="s">
        <v>129</v>
      </c>
    </row>
    <row r="35" spans="1:3" x14ac:dyDescent="0.35">
      <c r="A35" t="s">
        <v>130</v>
      </c>
      <c r="B35" s="19">
        <v>5516528</v>
      </c>
      <c r="C35" t="s">
        <v>131</v>
      </c>
    </row>
    <row r="36" spans="1:3" x14ac:dyDescent="0.35">
      <c r="A36" t="s">
        <v>132</v>
      </c>
      <c r="B36" s="19">
        <v>5437789</v>
      </c>
      <c r="C36" t="s">
        <v>133</v>
      </c>
    </row>
    <row r="37" spans="1:3" x14ac:dyDescent="0.35">
      <c r="A37" t="s">
        <v>134</v>
      </c>
      <c r="B37" s="19">
        <v>2296275</v>
      </c>
      <c r="C37" t="s">
        <v>135</v>
      </c>
    </row>
    <row r="38" spans="1:3" x14ac:dyDescent="0.35">
      <c r="A38" t="s">
        <v>136</v>
      </c>
      <c r="B38" s="19">
        <v>2595690</v>
      </c>
      <c r="C38" t="s">
        <v>137</v>
      </c>
    </row>
    <row r="39" spans="1:3" x14ac:dyDescent="0.35">
      <c r="A39" t="s">
        <v>138</v>
      </c>
      <c r="B39" s="19">
        <v>2374965</v>
      </c>
      <c r="C39" t="s">
        <v>139</v>
      </c>
    </row>
    <row r="40" spans="1:3" x14ac:dyDescent="0.35">
      <c r="A40" t="s">
        <v>140</v>
      </c>
      <c r="B40" s="19">
        <v>2155885</v>
      </c>
      <c r="C40" t="s">
        <v>141</v>
      </c>
    </row>
    <row r="41" spans="1:3" x14ac:dyDescent="0.35">
      <c r="A41" t="s">
        <v>142</v>
      </c>
      <c r="B41" s="19">
        <v>2199077</v>
      </c>
      <c r="C41" t="s">
        <v>143</v>
      </c>
    </row>
    <row r="42" spans="1:3" x14ac:dyDescent="0.35">
      <c r="A42" t="s">
        <v>144</v>
      </c>
      <c r="B42" s="19">
        <v>3932344</v>
      </c>
      <c r="C42" t="s">
        <v>145</v>
      </c>
    </row>
    <row r="43" spans="1:3" x14ac:dyDescent="0.35">
      <c r="A43" t="s">
        <v>146</v>
      </c>
      <c r="B43" s="19">
        <v>1975008</v>
      </c>
      <c r="C43" t="s">
        <v>147</v>
      </c>
    </row>
    <row r="44" spans="1:3" x14ac:dyDescent="0.35">
      <c r="A44" t="s">
        <v>148</v>
      </c>
      <c r="B44" s="19">
        <v>9002564</v>
      </c>
      <c r="C44" t="s">
        <v>149</v>
      </c>
    </row>
    <row r="45" spans="1:3" x14ac:dyDescent="0.35">
      <c r="A45" t="s">
        <v>150</v>
      </c>
      <c r="B45" s="19">
        <v>1723537</v>
      </c>
      <c r="C45" t="s">
        <v>151</v>
      </c>
    </row>
    <row r="46" spans="1:3" x14ac:dyDescent="0.35">
      <c r="A46" t="s">
        <v>152</v>
      </c>
      <c r="B46" s="19">
        <v>3847684</v>
      </c>
      <c r="C46" t="s">
        <v>153</v>
      </c>
    </row>
    <row r="47" spans="1:3" x14ac:dyDescent="0.35">
      <c r="A47" t="s">
        <v>154</v>
      </c>
      <c r="B47" s="19">
        <v>2023129</v>
      </c>
      <c r="C47" t="s">
        <v>155</v>
      </c>
    </row>
    <row r="48" spans="1:3" x14ac:dyDescent="0.35">
      <c r="A48" t="s">
        <v>156</v>
      </c>
      <c r="B48" s="19">
        <v>2136776</v>
      </c>
      <c r="C48" t="s">
        <v>157</v>
      </c>
    </row>
    <row r="49" spans="1:3" x14ac:dyDescent="0.35">
      <c r="A49" t="s">
        <v>158</v>
      </c>
      <c r="B49" s="19">
        <v>972013</v>
      </c>
      <c r="C49" t="s">
        <v>159</v>
      </c>
    </row>
    <row r="50" spans="1:3" x14ac:dyDescent="0.35">
      <c r="A50" t="s">
        <v>160</v>
      </c>
      <c r="B50" s="19">
        <v>1396705</v>
      </c>
      <c r="C50" t="s">
        <v>161</v>
      </c>
    </row>
    <row r="51" spans="1:3" x14ac:dyDescent="0.35">
      <c r="A51" t="s">
        <v>162</v>
      </c>
      <c r="B51" s="19">
        <v>7230797</v>
      </c>
      <c r="C51" t="s">
        <v>163</v>
      </c>
    </row>
    <row r="52" spans="1:3" x14ac:dyDescent="0.35">
      <c r="A52" t="s">
        <v>164</v>
      </c>
      <c r="B52" s="19">
        <v>1746224</v>
      </c>
      <c r="C52" t="s">
        <v>165</v>
      </c>
    </row>
    <row r="53" spans="1:3" x14ac:dyDescent="0.35">
      <c r="A53" t="s">
        <v>166</v>
      </c>
      <c r="B53" s="19">
        <v>1474947</v>
      </c>
      <c r="C53" t="s">
        <v>167</v>
      </c>
    </row>
    <row r="54" spans="1:3" x14ac:dyDescent="0.35">
      <c r="A54" t="s">
        <v>168</v>
      </c>
      <c r="B54" s="19">
        <v>762125</v>
      </c>
      <c r="C54" t="s">
        <v>169</v>
      </c>
    </row>
    <row r="55" spans="1:3" x14ac:dyDescent="0.35">
      <c r="A55" t="s">
        <v>170</v>
      </c>
      <c r="B55" s="19">
        <v>1529476</v>
      </c>
      <c r="C55" t="s">
        <v>171</v>
      </c>
    </row>
    <row r="56" spans="1:3" x14ac:dyDescent="0.35">
      <c r="A56" t="s">
        <v>172</v>
      </c>
      <c r="B56" s="19">
        <v>1339266</v>
      </c>
      <c r="C56" t="s">
        <v>173</v>
      </c>
    </row>
    <row r="57" spans="1:3" x14ac:dyDescent="0.35">
      <c r="A57" t="s">
        <v>174</v>
      </c>
      <c r="B57" s="19">
        <v>6287756</v>
      </c>
      <c r="C57" t="s">
        <v>175</v>
      </c>
    </row>
    <row r="58" spans="1:3" x14ac:dyDescent="0.35">
      <c r="A58" t="s">
        <v>176</v>
      </c>
      <c r="B58" s="19">
        <v>1583351</v>
      </c>
      <c r="C58" t="s">
        <v>177</v>
      </c>
    </row>
    <row r="59" spans="1:3" x14ac:dyDescent="0.35">
      <c r="A59" t="s">
        <v>178</v>
      </c>
      <c r="B59" s="19">
        <v>1519832</v>
      </c>
      <c r="C59" t="s">
        <v>179</v>
      </c>
    </row>
    <row r="60" spans="1:3" x14ac:dyDescent="0.35">
      <c r="A60" t="s">
        <v>180</v>
      </c>
      <c r="B60" s="19">
        <v>1165590</v>
      </c>
      <c r="C60" t="s">
        <v>181</v>
      </c>
    </row>
    <row r="61" spans="1:3" x14ac:dyDescent="0.35">
      <c r="A61" t="s">
        <v>182</v>
      </c>
      <c r="B61" s="19">
        <v>19259</v>
      </c>
      <c r="C61" t="s">
        <v>183</v>
      </c>
    </row>
    <row r="62" spans="1:3" x14ac:dyDescent="0.35">
      <c r="A62" t="s">
        <v>184</v>
      </c>
      <c r="B62" s="19">
        <v>1955623</v>
      </c>
      <c r="C62" t="s">
        <v>185</v>
      </c>
    </row>
    <row r="63" spans="1:3" x14ac:dyDescent="0.35">
      <c r="A63" t="s">
        <v>186</v>
      </c>
      <c r="B63" s="19">
        <v>1318267</v>
      </c>
      <c r="C63" t="s">
        <v>187</v>
      </c>
    </row>
    <row r="64" spans="1:3" x14ac:dyDescent="0.35">
      <c r="A64" t="s">
        <v>188</v>
      </c>
      <c r="B64" s="19">
        <v>9375077</v>
      </c>
      <c r="C64" t="s">
        <v>189</v>
      </c>
    </row>
    <row r="65" spans="1:3" x14ac:dyDescent="0.35">
      <c r="A65" t="s">
        <v>190</v>
      </c>
      <c r="B65" s="19">
        <v>2209684</v>
      </c>
      <c r="C65" t="s">
        <v>191</v>
      </c>
    </row>
    <row r="66" spans="1:3" x14ac:dyDescent="0.35">
      <c r="A66" t="s">
        <v>192</v>
      </c>
      <c r="B66" s="19">
        <v>871710</v>
      </c>
      <c r="C66" t="s">
        <v>193</v>
      </c>
    </row>
    <row r="67" spans="1:3" x14ac:dyDescent="0.35">
      <c r="A67" t="s">
        <v>194</v>
      </c>
      <c r="B67" s="19">
        <v>2828570</v>
      </c>
      <c r="C67" t="s">
        <v>195</v>
      </c>
    </row>
    <row r="68" spans="1:3" x14ac:dyDescent="0.35">
      <c r="A68" t="s">
        <v>196</v>
      </c>
      <c r="B68" s="19">
        <v>1485939</v>
      </c>
      <c r="C68" t="s">
        <v>197</v>
      </c>
    </row>
    <row r="69" spans="1:3" x14ac:dyDescent="0.35">
      <c r="A69" t="s">
        <v>198</v>
      </c>
      <c r="B69" s="19">
        <v>2294810</v>
      </c>
      <c r="C69" t="s">
        <v>199</v>
      </c>
    </row>
    <row r="70" spans="1:3" x14ac:dyDescent="0.35">
      <c r="A70" t="s">
        <v>200</v>
      </c>
      <c r="B70" s="19">
        <v>8392189</v>
      </c>
      <c r="C70" t="s">
        <v>201</v>
      </c>
    </row>
    <row r="71" spans="1:3" x14ac:dyDescent="0.35">
      <c r="A71" t="s">
        <v>202</v>
      </c>
      <c r="B71" s="19">
        <v>5035068</v>
      </c>
      <c r="C71" t="s">
        <v>203</v>
      </c>
    </row>
    <row r="72" spans="1:3" x14ac:dyDescent="0.35">
      <c r="A72" t="s">
        <v>204</v>
      </c>
      <c r="B72" s="19">
        <v>2393394</v>
      </c>
      <c r="C72" t="s">
        <v>205</v>
      </c>
    </row>
    <row r="73" spans="1:3" x14ac:dyDescent="0.35">
      <c r="A73" t="s">
        <v>206</v>
      </c>
      <c r="B73" s="19">
        <v>3671668</v>
      </c>
      <c r="C73" t="s">
        <v>207</v>
      </c>
    </row>
    <row r="74" spans="1:3" x14ac:dyDescent="0.35">
      <c r="A74" t="s">
        <v>208</v>
      </c>
      <c r="B74" s="19">
        <v>2080321</v>
      </c>
      <c r="C74" t="s">
        <v>209</v>
      </c>
    </row>
    <row r="75" spans="1:3" x14ac:dyDescent="0.35">
      <c r="A75" t="s">
        <v>210</v>
      </c>
      <c r="B75" s="19">
        <v>5122090</v>
      </c>
      <c r="C75" t="s">
        <v>211</v>
      </c>
    </row>
    <row r="76" spans="1:3" x14ac:dyDescent="0.35">
      <c r="A76" t="s">
        <v>212</v>
      </c>
      <c r="B76" s="19">
        <v>4497268</v>
      </c>
      <c r="C76" t="s">
        <v>213</v>
      </c>
    </row>
    <row r="77" spans="1:3" x14ac:dyDescent="0.35">
      <c r="A77" t="s">
        <v>214</v>
      </c>
      <c r="B77" s="19">
        <v>1198606</v>
      </c>
      <c r="C77" t="s">
        <v>215</v>
      </c>
    </row>
    <row r="78" spans="1:3" x14ac:dyDescent="0.35">
      <c r="A78" t="s">
        <v>216</v>
      </c>
      <c r="B78" s="19">
        <v>4054617</v>
      </c>
      <c r="C78" t="s">
        <v>217</v>
      </c>
    </row>
    <row r="79" spans="1:3" x14ac:dyDescent="0.35">
      <c r="A79" t="s">
        <v>218</v>
      </c>
      <c r="B79" s="19">
        <v>1517596</v>
      </c>
      <c r="C79" t="s">
        <v>219</v>
      </c>
    </row>
    <row r="80" spans="1:3" x14ac:dyDescent="0.35">
      <c r="A80" t="s">
        <v>220</v>
      </c>
      <c r="B80" s="19">
        <v>1137446</v>
      </c>
      <c r="C80" t="s">
        <v>221</v>
      </c>
    </row>
    <row r="81" spans="1:3" x14ac:dyDescent="0.35">
      <c r="A81" t="s">
        <v>222</v>
      </c>
      <c r="B81" s="19">
        <v>1152696</v>
      </c>
      <c r="C81" t="s">
        <v>223</v>
      </c>
    </row>
    <row r="82" spans="1:3" x14ac:dyDescent="0.35">
      <c r="A82" t="s">
        <v>224</v>
      </c>
      <c r="B82" s="19">
        <v>1381035</v>
      </c>
      <c r="C82" t="s">
        <v>225</v>
      </c>
    </row>
    <row r="83" spans="1:3" x14ac:dyDescent="0.35">
      <c r="A83" t="s">
        <v>226</v>
      </c>
      <c r="B83" s="19">
        <v>2282513</v>
      </c>
      <c r="C83" t="s">
        <v>227</v>
      </c>
    </row>
    <row r="84" spans="1:3" x14ac:dyDescent="0.35">
      <c r="A84" t="s">
        <v>228</v>
      </c>
      <c r="B84" s="19">
        <v>2233211</v>
      </c>
      <c r="C84" t="s">
        <v>229</v>
      </c>
    </row>
    <row r="85" spans="1:3" x14ac:dyDescent="0.35">
      <c r="A85" t="s">
        <v>230</v>
      </c>
      <c r="B85" s="19">
        <v>6355073</v>
      </c>
      <c r="C85" t="s">
        <v>231</v>
      </c>
    </row>
    <row r="86" spans="1:3" x14ac:dyDescent="0.35">
      <c r="A86" t="s">
        <v>232</v>
      </c>
      <c r="B86" s="19">
        <v>1185809</v>
      </c>
      <c r="C86" t="s">
        <v>233</v>
      </c>
    </row>
    <row r="87" spans="1:3" x14ac:dyDescent="0.35">
      <c r="A87" t="s">
        <v>234</v>
      </c>
      <c r="B87" s="19">
        <v>1157231</v>
      </c>
      <c r="C87" t="s">
        <v>235</v>
      </c>
    </row>
    <row r="88" spans="1:3" x14ac:dyDescent="0.35">
      <c r="A88" t="s">
        <v>236</v>
      </c>
      <c r="B88" s="19">
        <v>1919433</v>
      </c>
      <c r="C88" t="s">
        <v>237</v>
      </c>
    </row>
    <row r="89" spans="1:3" x14ac:dyDescent="0.35">
      <c r="A89" t="s">
        <v>238</v>
      </c>
      <c r="B89" s="19">
        <v>1405167</v>
      </c>
      <c r="C89" t="s">
        <v>239</v>
      </c>
    </row>
    <row r="90" spans="1:3" x14ac:dyDescent="0.35">
      <c r="A90" t="s">
        <v>240</v>
      </c>
      <c r="B90" s="19">
        <v>1568096</v>
      </c>
      <c r="C90" t="s">
        <v>241</v>
      </c>
    </row>
    <row r="91" spans="1:3" x14ac:dyDescent="0.35">
      <c r="A91" t="s">
        <v>242</v>
      </c>
      <c r="B91" s="19">
        <v>3685893</v>
      </c>
      <c r="C91" t="s">
        <v>243</v>
      </c>
    </row>
    <row r="92" spans="1:3" x14ac:dyDescent="0.35">
      <c r="A92" t="s">
        <v>244</v>
      </c>
      <c r="B92" s="19">
        <v>2313875</v>
      </c>
      <c r="C92" t="s">
        <v>245</v>
      </c>
    </row>
    <row r="93" spans="1:3" x14ac:dyDescent="0.35">
      <c r="A93" t="s">
        <v>246</v>
      </c>
      <c r="B93" s="19">
        <v>2357334</v>
      </c>
      <c r="C93" t="s">
        <v>247</v>
      </c>
    </row>
    <row r="94" spans="1:3" x14ac:dyDescent="0.35">
      <c r="A94" t="s">
        <v>248</v>
      </c>
      <c r="B94" s="19">
        <v>5364086</v>
      </c>
      <c r="C94" t="s">
        <v>249</v>
      </c>
    </row>
    <row r="95" spans="1:3" x14ac:dyDescent="0.35">
      <c r="A95" t="s">
        <v>250</v>
      </c>
      <c r="B95" s="19">
        <v>1706914</v>
      </c>
      <c r="C95" t="s">
        <v>251</v>
      </c>
    </row>
    <row r="96" spans="1:3" x14ac:dyDescent="0.35">
      <c r="A96" t="s">
        <v>252</v>
      </c>
      <c r="B96" s="19">
        <v>3485073</v>
      </c>
      <c r="C96" t="s">
        <v>253</v>
      </c>
    </row>
    <row r="97" spans="1:3" x14ac:dyDescent="0.35">
      <c r="A97" t="s">
        <v>254</v>
      </c>
      <c r="B97" s="19">
        <v>1207026</v>
      </c>
      <c r="C97" t="s">
        <v>255</v>
      </c>
    </row>
    <row r="98" spans="1:3" x14ac:dyDescent="0.35">
      <c r="A98" t="s">
        <v>256</v>
      </c>
      <c r="B98" s="19">
        <v>1952909</v>
      </c>
      <c r="C98" t="s">
        <v>257</v>
      </c>
    </row>
    <row r="99" spans="1:3" x14ac:dyDescent="0.35">
      <c r="A99" t="s">
        <v>258</v>
      </c>
      <c r="B99" s="19">
        <v>1354176</v>
      </c>
      <c r="C99" t="s">
        <v>259</v>
      </c>
    </row>
    <row r="100" spans="1:3" x14ac:dyDescent="0.35">
      <c r="A100" t="s">
        <v>260</v>
      </c>
      <c r="B100" s="19">
        <v>866118</v>
      </c>
      <c r="C100" t="s">
        <v>261</v>
      </c>
    </row>
    <row r="101" spans="1:3" x14ac:dyDescent="0.35">
      <c r="A101" t="s">
        <v>262</v>
      </c>
      <c r="B101" s="19">
        <v>1697214</v>
      </c>
      <c r="C101" t="s">
        <v>263</v>
      </c>
    </row>
    <row r="102" spans="1:3" x14ac:dyDescent="0.35">
      <c r="A102" t="s">
        <v>264</v>
      </c>
      <c r="B102" s="19">
        <v>1095342</v>
      </c>
      <c r="C102" t="s">
        <v>265</v>
      </c>
    </row>
    <row r="103" spans="1:3" x14ac:dyDescent="0.35">
      <c r="A103" t="s">
        <v>266</v>
      </c>
      <c r="B103" s="19">
        <v>1005031</v>
      </c>
      <c r="C103" t="s">
        <v>267</v>
      </c>
    </row>
    <row r="104" spans="1:3" x14ac:dyDescent="0.35">
      <c r="A104" t="s">
        <v>268</v>
      </c>
      <c r="B104" s="19">
        <v>1685628</v>
      </c>
      <c r="C104" t="s">
        <v>269</v>
      </c>
    </row>
    <row r="105" spans="1:3" x14ac:dyDescent="0.35">
      <c r="A105" t="s">
        <v>270</v>
      </c>
      <c r="B105" s="19">
        <v>2045957</v>
      </c>
      <c r="C105" t="s">
        <v>271</v>
      </c>
    </row>
    <row r="106" spans="1:3" x14ac:dyDescent="0.35">
      <c r="A106" t="s">
        <v>272</v>
      </c>
      <c r="B106" s="19">
        <v>206408</v>
      </c>
      <c r="C106" t="s">
        <v>273</v>
      </c>
    </row>
    <row r="107" spans="1:3" x14ac:dyDescent="0.35">
      <c r="A107" t="s">
        <v>274</v>
      </c>
      <c r="B107" s="19">
        <v>2003953</v>
      </c>
      <c r="C107" t="s">
        <v>275</v>
      </c>
    </row>
    <row r="108" spans="1:3" x14ac:dyDescent="0.35">
      <c r="A108" t="s">
        <v>276</v>
      </c>
      <c r="B108" s="19">
        <v>2810390</v>
      </c>
      <c r="C108" t="s">
        <v>277</v>
      </c>
    </row>
    <row r="109" spans="1:3" x14ac:dyDescent="0.35">
      <c r="A109" t="s">
        <v>278</v>
      </c>
      <c r="B109" s="19">
        <v>2319096</v>
      </c>
      <c r="C109" t="s">
        <v>279</v>
      </c>
    </row>
    <row r="110" spans="1:3" x14ac:dyDescent="0.35">
      <c r="A110" t="s">
        <v>280</v>
      </c>
      <c r="B110" s="19">
        <v>4114255</v>
      </c>
      <c r="C110" t="s">
        <v>281</v>
      </c>
    </row>
    <row r="111" spans="1:3" x14ac:dyDescent="0.35">
      <c r="A111" t="s">
        <v>282</v>
      </c>
      <c r="B111" s="19">
        <v>2119773</v>
      </c>
      <c r="C111" t="s">
        <v>283</v>
      </c>
    </row>
    <row r="112" spans="1:3" x14ac:dyDescent="0.35">
      <c r="A112" t="s">
        <v>284</v>
      </c>
      <c r="B112" s="19">
        <v>783918</v>
      </c>
      <c r="C112" t="s">
        <v>285</v>
      </c>
    </row>
    <row r="113" spans="1:3" x14ac:dyDescent="0.35">
      <c r="A113" t="s">
        <v>286</v>
      </c>
      <c r="B113" s="19">
        <v>1323667</v>
      </c>
      <c r="C113" t="s">
        <v>287</v>
      </c>
    </row>
    <row r="114" spans="1:3" x14ac:dyDescent="0.35">
      <c r="A114" t="s">
        <v>288</v>
      </c>
      <c r="B114" s="19">
        <v>3798383</v>
      </c>
      <c r="C114" t="s">
        <v>289</v>
      </c>
    </row>
    <row r="115" spans="1:3" x14ac:dyDescent="0.35">
      <c r="A115" t="s">
        <v>290</v>
      </c>
      <c r="B115" s="19">
        <v>1422048</v>
      </c>
      <c r="C115" t="s">
        <v>291</v>
      </c>
    </row>
    <row r="116" spans="1:3" x14ac:dyDescent="0.35">
      <c r="A116" t="s">
        <v>292</v>
      </c>
      <c r="B116" s="19">
        <v>1391959</v>
      </c>
      <c r="C116" t="s">
        <v>293</v>
      </c>
    </row>
    <row r="117" spans="1:3" x14ac:dyDescent="0.35">
      <c r="A117" t="s">
        <v>294</v>
      </c>
      <c r="B117" s="19">
        <v>1687191</v>
      </c>
      <c r="C117" t="s">
        <v>295</v>
      </c>
    </row>
    <row r="118" spans="1:3" x14ac:dyDescent="0.35">
      <c r="A118" t="s">
        <v>296</v>
      </c>
      <c r="B118" s="19">
        <v>1253167</v>
      </c>
      <c r="C118" t="s">
        <v>297</v>
      </c>
    </row>
    <row r="119" spans="1:3" x14ac:dyDescent="0.35">
      <c r="A119" t="s">
        <v>298</v>
      </c>
      <c r="B119" s="19">
        <v>2388693</v>
      </c>
      <c r="C119" t="s">
        <v>299</v>
      </c>
    </row>
    <row r="120" spans="1:3" x14ac:dyDescent="0.35">
      <c r="A120" t="s">
        <v>300</v>
      </c>
      <c r="B120" s="19">
        <v>1464343</v>
      </c>
      <c r="C120" t="s">
        <v>301</v>
      </c>
    </row>
    <row r="121" spans="1:3" x14ac:dyDescent="0.35">
      <c r="A121" t="s">
        <v>302</v>
      </c>
      <c r="B121" s="19">
        <v>5386737</v>
      </c>
      <c r="C121" t="s">
        <v>303</v>
      </c>
    </row>
    <row r="122" spans="1:3" x14ac:dyDescent="0.35">
      <c r="A122" t="s">
        <v>304</v>
      </c>
      <c r="B122" s="19">
        <v>1951557</v>
      </c>
      <c r="C122" t="s">
        <v>305</v>
      </c>
    </row>
    <row r="123" spans="1:3" x14ac:dyDescent="0.35">
      <c r="A123" t="s">
        <v>306</v>
      </c>
      <c r="B123" s="19">
        <v>1285467</v>
      </c>
      <c r="C123" t="s">
        <v>307</v>
      </c>
    </row>
    <row r="124" spans="1:3" x14ac:dyDescent="0.35">
      <c r="A124" t="s">
        <v>308</v>
      </c>
      <c r="B124" s="19">
        <v>2025591</v>
      </c>
      <c r="C124" t="s">
        <v>309</v>
      </c>
    </row>
    <row r="125" spans="1:3" x14ac:dyDescent="0.35">
      <c r="A125" t="s">
        <v>310</v>
      </c>
      <c r="B125" s="19">
        <v>4960045</v>
      </c>
      <c r="C125" t="s">
        <v>311</v>
      </c>
    </row>
    <row r="126" spans="1:3" x14ac:dyDescent="0.35">
      <c r="A126" t="s">
        <v>312</v>
      </c>
      <c r="B126" s="19">
        <v>2384328</v>
      </c>
      <c r="C126" t="s">
        <v>313</v>
      </c>
    </row>
    <row r="127" spans="1:3" x14ac:dyDescent="0.35">
      <c r="A127" t="s">
        <v>314</v>
      </c>
      <c r="B127" s="19">
        <v>6075177</v>
      </c>
      <c r="C127" t="s">
        <v>315</v>
      </c>
    </row>
    <row r="128" spans="1:3" x14ac:dyDescent="0.35">
      <c r="A128" t="s">
        <v>316</v>
      </c>
      <c r="B128" s="19">
        <v>1121284</v>
      </c>
      <c r="C128" t="s">
        <v>317</v>
      </c>
    </row>
    <row r="129" spans="1:3" x14ac:dyDescent="0.35">
      <c r="A129" t="s">
        <v>318</v>
      </c>
      <c r="B129" s="19">
        <v>1169909</v>
      </c>
      <c r="C129" t="s">
        <v>319</v>
      </c>
    </row>
    <row r="130" spans="1:3" x14ac:dyDescent="0.35">
      <c r="A130" t="s">
        <v>320</v>
      </c>
      <c r="B130" s="19">
        <v>1755097</v>
      </c>
      <c r="C130" t="s">
        <v>321</v>
      </c>
    </row>
    <row r="131" spans="1:3" x14ac:dyDescent="0.35">
      <c r="A131" t="s">
        <v>322</v>
      </c>
      <c r="B131" s="19">
        <v>1177567</v>
      </c>
      <c r="C131" t="s">
        <v>323</v>
      </c>
    </row>
    <row r="132" spans="1:3" x14ac:dyDescent="0.35">
      <c r="A132" t="s">
        <v>324</v>
      </c>
      <c r="B132" s="19">
        <v>994936</v>
      </c>
      <c r="C132" t="s">
        <v>325</v>
      </c>
    </row>
    <row r="133" spans="1:3" x14ac:dyDescent="0.35">
      <c r="A133" t="s">
        <v>326</v>
      </c>
      <c r="B133" s="19">
        <v>1260132</v>
      </c>
      <c r="C133" t="s">
        <v>327</v>
      </c>
    </row>
    <row r="134" spans="1:3" x14ac:dyDescent="0.35">
      <c r="A134" t="s">
        <v>328</v>
      </c>
      <c r="B134" s="19">
        <v>2227967</v>
      </c>
      <c r="C134" t="s">
        <v>329</v>
      </c>
    </row>
    <row r="135" spans="1:3" x14ac:dyDescent="0.35">
      <c r="A135" t="s">
        <v>330</v>
      </c>
      <c r="B135" s="19">
        <v>1438259</v>
      </c>
      <c r="C135" t="s">
        <v>331</v>
      </c>
    </row>
    <row r="136" spans="1:3" x14ac:dyDescent="0.35">
      <c r="A136" t="s">
        <v>332</v>
      </c>
      <c r="B136" s="19">
        <v>2507665</v>
      </c>
      <c r="C136" t="s">
        <v>333</v>
      </c>
    </row>
    <row r="137" spans="1:3" x14ac:dyDescent="0.35">
      <c r="A137" t="s">
        <v>334</v>
      </c>
      <c r="B137" s="19">
        <v>2177567</v>
      </c>
      <c r="C137" t="s">
        <v>335</v>
      </c>
    </row>
    <row r="138" spans="1:3" x14ac:dyDescent="0.35">
      <c r="A138" t="s">
        <v>336</v>
      </c>
      <c r="B138" s="19">
        <v>1655719</v>
      </c>
      <c r="C138" t="s">
        <v>337</v>
      </c>
    </row>
    <row r="139" spans="1:3" x14ac:dyDescent="0.35">
      <c r="A139" t="s">
        <v>338</v>
      </c>
      <c r="B139" s="19">
        <v>1973214</v>
      </c>
      <c r="C139" t="s">
        <v>339</v>
      </c>
    </row>
    <row r="140" spans="1:3" x14ac:dyDescent="0.35">
      <c r="A140" t="s">
        <v>340</v>
      </c>
      <c r="B140" s="19">
        <v>1252767</v>
      </c>
      <c r="C140" t="s">
        <v>341</v>
      </c>
    </row>
    <row r="141" spans="1:3" x14ac:dyDescent="0.35">
      <c r="A141" t="s">
        <v>342</v>
      </c>
      <c r="B141" s="19">
        <v>3398430</v>
      </c>
      <c r="C141" t="s">
        <v>343</v>
      </c>
    </row>
    <row r="142" spans="1:3" x14ac:dyDescent="0.35">
      <c r="A142" t="s">
        <v>344</v>
      </c>
      <c r="B142" s="19">
        <v>761782</v>
      </c>
      <c r="C142" t="s">
        <v>345</v>
      </c>
    </row>
    <row r="143" spans="1:3" x14ac:dyDescent="0.35">
      <c r="A143" t="s">
        <v>346</v>
      </c>
      <c r="B143" s="19">
        <v>2212835</v>
      </c>
      <c r="C143" t="s">
        <v>347</v>
      </c>
    </row>
    <row r="144" spans="1:3" x14ac:dyDescent="0.35">
      <c r="A144" t="s">
        <v>348</v>
      </c>
      <c r="B144" s="19">
        <v>5024000</v>
      </c>
      <c r="C144" t="s">
        <v>349</v>
      </c>
    </row>
    <row r="145" spans="1:3" x14ac:dyDescent="0.35">
      <c r="A145" t="s">
        <v>350</v>
      </c>
      <c r="B145" s="19">
        <v>2012305</v>
      </c>
      <c r="C145" t="s">
        <v>351</v>
      </c>
    </row>
    <row r="146" spans="1:3" x14ac:dyDescent="0.35">
      <c r="A146" t="s">
        <v>352</v>
      </c>
      <c r="B146" s="19">
        <v>1739737</v>
      </c>
      <c r="C146" t="s">
        <v>353</v>
      </c>
    </row>
    <row r="147" spans="1:3" x14ac:dyDescent="0.35">
      <c r="A147" t="s">
        <v>354</v>
      </c>
      <c r="B147" s="19">
        <v>2421506</v>
      </c>
      <c r="C147" t="s">
        <v>355</v>
      </c>
    </row>
    <row r="148" spans="1:3" x14ac:dyDescent="0.35">
      <c r="A148" t="s">
        <v>356</v>
      </c>
      <c r="B148" s="19">
        <v>2772576</v>
      </c>
      <c r="C148" t="s">
        <v>357</v>
      </c>
    </row>
    <row r="149" spans="1:3" x14ac:dyDescent="0.35">
      <c r="A149" t="s">
        <v>358</v>
      </c>
      <c r="B149" s="19">
        <v>724612</v>
      </c>
      <c r="C149" t="s">
        <v>359</v>
      </c>
    </row>
    <row r="150" spans="1:3" x14ac:dyDescent="0.35">
      <c r="A150" t="s">
        <v>360</v>
      </c>
      <c r="B150" s="19">
        <v>2738063</v>
      </c>
      <c r="C150" t="s">
        <v>361</v>
      </c>
    </row>
    <row r="151" spans="1:3" x14ac:dyDescent="0.35">
      <c r="A151" t="s">
        <v>362</v>
      </c>
      <c r="B151" s="19">
        <v>610750</v>
      </c>
      <c r="C151" t="s">
        <v>363</v>
      </c>
    </row>
    <row r="152" spans="1:3" x14ac:dyDescent="0.35">
      <c r="A152" t="s">
        <v>364</v>
      </c>
      <c r="B152" s="19">
        <v>2093393</v>
      </c>
      <c r="C152" t="s">
        <v>365</v>
      </c>
    </row>
    <row r="153" spans="1:3" x14ac:dyDescent="0.35">
      <c r="A153" t="s">
        <v>366</v>
      </c>
      <c r="B153" s="19">
        <v>3626617</v>
      </c>
      <c r="C153" t="s">
        <v>367</v>
      </c>
    </row>
    <row r="154" spans="1:3" x14ac:dyDescent="0.35">
      <c r="A154" t="s">
        <v>368</v>
      </c>
      <c r="B154" s="19">
        <v>1112947</v>
      </c>
      <c r="C154" t="s">
        <v>369</v>
      </c>
    </row>
    <row r="156" spans="1:3" x14ac:dyDescent="0.35">
      <c r="B156" s="19"/>
    </row>
    <row r="167" spans="1:1" x14ac:dyDescent="0.35">
      <c r="A167" t="s">
        <v>42</v>
      </c>
    </row>
    <row r="168" spans="1:1" x14ac:dyDescent="0.35">
      <c r="A168" t="s">
        <v>370</v>
      </c>
    </row>
    <row r="171" spans="1:1" x14ac:dyDescent="0.35">
      <c r="A171" t="s">
        <v>371</v>
      </c>
    </row>
    <row r="172" spans="1:1" x14ac:dyDescent="0.35">
      <c r="A172" t="s">
        <v>372</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373</v>
      </c>
      <c r="B1" t="s">
        <v>374</v>
      </c>
      <c r="C1" t="s">
        <v>375</v>
      </c>
      <c r="D1" t="s">
        <v>376</v>
      </c>
      <c r="E1" t="s">
        <v>377</v>
      </c>
      <c r="F1" t="s">
        <v>377</v>
      </c>
      <c r="G1" t="s">
        <v>378</v>
      </c>
      <c r="H1" t="s">
        <v>378</v>
      </c>
      <c r="I1" t="s">
        <v>378</v>
      </c>
      <c r="J1" t="s">
        <v>378</v>
      </c>
      <c r="K1" t="s">
        <v>378</v>
      </c>
      <c r="L1" t="s">
        <v>378</v>
      </c>
      <c r="M1" t="s">
        <v>378</v>
      </c>
      <c r="N1" t="s">
        <v>378</v>
      </c>
      <c r="O1" t="s">
        <v>379</v>
      </c>
      <c r="P1" t="s">
        <v>379</v>
      </c>
      <c r="Q1" t="s">
        <v>380</v>
      </c>
      <c r="R1" s="26" t="s">
        <v>380</v>
      </c>
    </row>
    <row r="2" spans="1:18" x14ac:dyDescent="0.35">
      <c r="A2" t="s">
        <v>381</v>
      </c>
      <c r="B2">
        <v>1</v>
      </c>
      <c r="C2">
        <v>1</v>
      </c>
      <c r="D2">
        <v>1</v>
      </c>
      <c r="E2">
        <v>1</v>
      </c>
      <c r="F2">
        <v>2</v>
      </c>
      <c r="G2">
        <v>1</v>
      </c>
      <c r="H2">
        <v>2</v>
      </c>
      <c r="I2">
        <v>3</v>
      </c>
      <c r="J2">
        <v>4</v>
      </c>
      <c r="K2">
        <v>5</v>
      </c>
      <c r="L2">
        <v>6</v>
      </c>
      <c r="M2">
        <v>7</v>
      </c>
      <c r="N2">
        <v>8</v>
      </c>
      <c r="O2">
        <v>1</v>
      </c>
      <c r="P2">
        <v>2</v>
      </c>
      <c r="Q2">
        <v>1</v>
      </c>
      <c r="R2" s="26">
        <v>2</v>
      </c>
    </row>
    <row r="3" spans="1:18" x14ac:dyDescent="0.35">
      <c r="A3" t="s">
        <v>382</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6" t="str">
        <f t="shared" si="0"/>
        <v>OTHER.2</v>
      </c>
    </row>
    <row r="4" spans="1:18" ht="58" x14ac:dyDescent="0.35">
      <c r="A4" s="21" t="s">
        <v>383</v>
      </c>
      <c r="B4" s="21" t="s">
        <v>384</v>
      </c>
      <c r="C4" s="21" t="s">
        <v>385</v>
      </c>
      <c r="D4" s="21" t="s">
        <v>386</v>
      </c>
      <c r="E4" s="21" t="s">
        <v>387</v>
      </c>
      <c r="F4" s="21" t="s">
        <v>388</v>
      </c>
      <c r="G4" s="21" t="s">
        <v>389</v>
      </c>
      <c r="H4" s="21" t="s">
        <v>390</v>
      </c>
      <c r="I4" s="21" t="s">
        <v>391</v>
      </c>
      <c r="J4" s="21" t="s">
        <v>392</v>
      </c>
      <c r="K4" s="21" t="s">
        <v>393</v>
      </c>
      <c r="L4" s="21" t="s">
        <v>394</v>
      </c>
      <c r="M4" s="21" t="s">
        <v>395</v>
      </c>
      <c r="N4" s="21" t="s">
        <v>396</v>
      </c>
      <c r="O4" s="21" t="s">
        <v>397</v>
      </c>
      <c r="P4" s="21" t="s">
        <v>398</v>
      </c>
      <c r="Q4" s="22" t="s">
        <v>399</v>
      </c>
      <c r="R4" s="23" t="s">
        <v>400</v>
      </c>
    </row>
    <row r="5" spans="1:18" x14ac:dyDescent="0.35">
      <c r="A5" t="s">
        <v>401</v>
      </c>
      <c r="B5" t="str">
        <f>IF(ISBLANK('Spend return'!B18),"BLANK",'Spend return'!B18)</f>
        <v>County Durham</v>
      </c>
      <c r="C5" t="str">
        <f>IF(ISBLANK('Spend return'!B18),"BLANK",INDEX('LA Allocations'!$C$2:$C$154,MATCH('Spend return'!B18,'LA Allocations'!$A$2:$A$154,0)))</f>
        <v>E06000047</v>
      </c>
      <c r="D5">
        <f>IF(ISBLANK('Spend return'!B19),"BLANK",'Spend return'!B19)</f>
        <v>4292363</v>
      </c>
      <c r="E5" t="str">
        <f>IF(ISBLANK('Spend return'!B24),"BLANK",'Spend return'!B24)</f>
        <v>Neil Jarvis</v>
      </c>
      <c r="F5" t="str">
        <f>IF(ISBLANK('Spend return'!B25),"BLANK",'Spend return'!B25)</f>
        <v>neil.jarvis@durham.gov.uk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Yes - we are targeting this area</v>
      </c>
      <c r="K5">
        <f>IF(ISBLANK('Spend return'!B42),"BLANK",'Spend return'!B42)</f>
        <v>3557463</v>
      </c>
      <c r="L5">
        <f>IF(ISBLANK('Spend return'!B43),"BLANK",'Spend return'!B43)</f>
        <v>385323</v>
      </c>
      <c r="M5">
        <f>IF(ISBLANK('Spend return'!B44),"BLANK",'Spend return'!B44)</f>
        <v>349577</v>
      </c>
      <c r="N5">
        <f>IF(ISBLANK('Spend return'!B45),"BLANK",'Spend return'!B45)</f>
        <v>4292363</v>
      </c>
      <c r="O5" t="str">
        <f>IF(ISBLANK('Qualitative report'!A19),"BLANK",'Qualitative report'!A19)</f>
        <v>* We are using our grant to bring forward fee uplifts for commissioned domiciliary care providers and a condition of that uplift is for providers to increase the minimum wage rate paid to Durham care staff (note – this is higher than NLW)
* Based on experience of the 2 previous financial years, utilising earlier rounds of grant funding, this results in improved recruitment and retention therefore supporting timely hospital discharges and a 'home first' approach 
* We successfully eradicated our domiciliary care waiting list in early 2023 but are mindful of surges in demand in winter &amp; the need to maintain / grow capacity in the sector to support prompt transfers of care &amp; avoid a waiting list developing again
* We are also using grant to increase funding in our other key ASC markets, including care homes, supported living and day services and extra care. We do not have the same capacity issues / concerns for these markets that we do with domiciliary care, or a single care worker wage rate, but we are mindful of surge pressures over winter and the need for robust market resilience. We are therefore providing the additional workforce fee support with the agreement that providers will use this to support workforce pressures, as per the conditions. Discussions with providers have confirmed that this will aid with recruiting and retaining staff and therefore growing capacity. 
* The original MSIF 2023/24 grant was used to enhance ASC Provider fee uplifts offered for 2023/24 and this additional workforce grant has enabled us to build on this for the coming winter
* The grant funding is also being used to support our Care Academy work which provides support to ASC providers with recruiting, retaining, training &amp; developing staff all which contribute to increasing capacity. The additional funding has enabled us to enhance this work with a range of initiatives, such as a digital recruitment campaign, advertising pre-employment training  and funding the Care Friends app which has proven successful locally 
* We are also using the grant funding to bolster capacity for ASC activity that supports transfers of care / discharge / improved flow, such as waiting lists related to Care Act Assessments, OT Assessments and Reviews 
* Systems are in place to monitor activity on a regular basis across ASC and to ensure improvements and targets are met</v>
      </c>
      <c r="P5" t="str">
        <f>IF(ISBLANK('Qualitative report'!A23),"BLANK",'Qualitative report'!A23)</f>
        <v>Our County Durham Winter plan has been developed at place in collaboration with key partners / stakeholders under our local Care Partnership Arrangements and aligns with national winter letters for the NHS and LAs. The focus remains on ‘right care, right place, right time’, admission avoidance, prompt hospital discharge supported by the Transfer of Care Hub, effective intermediate care and a ‘home first’ approach. The ways in which our use of MSIF workforce fund aligns to our local NHS winter plan is outlined below:
KLOE 1: How will the system work together to deliver on its collective responsibilities?
* The grant will support with ASC capacity / addressing waiting lists, supporting the Council and therefore the wider system with accepting of referrals, assessing and reviewing needs and commissioning care packages to be delivered
 * The grant enables funding for provider workforce fee support, as well as Care Academy initiatives which will assist providers with capacity to be able to accept care packages and work with the system to deliver quality care in a timely manner over the pressured winter period 
KLOE 2: High-impact interventions
* The grant enables funding for provider workforce fee support, as well as Care Academy initiatives which will assist providers working with the system to deliver quality care and reduce unnecessary ED conveyances and attendances / hospital admissions, which will complement the local NHS Trust’s High Impact Intervention work around ED
KLOE 3: Discharge, intermediate care, and social care
* The grant enables funding for provider workforce fee support, including for intermediate care services, as well as Care Academy initiatives which will all assist with joint working across the system. This will be particularly important in winter and also help ASC markets to respond to surges in demand. This will be complementary to winter initiatives funded through the Better Care Fund, improved Better Care Fund and Better Care Fund Discharge Funding
KLOE 5: Escalation plans
* The grant supports ASC providers to recruit &amp; retain staff pre-winter for capacity to respond to surges in demand</v>
      </c>
      <c r="Q5" s="24">
        <v>1</v>
      </c>
      <c r="R5" s="26" t="str">
        <f>IF(ISBLANK('Spend return'!AA65),"BLANK",'Spend return'!AA65)</f>
        <v>iwFke6</v>
      </c>
    </row>
    <row r="14" spans="1:18" x14ac:dyDescent="0.35">
      <c r="G14" s="21"/>
      <c r="H14" s="21"/>
      <c r="O14" s="21"/>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bf9772c-4f04-434b-a29d-f273cc2aae3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34E1293B860040A50A902D26AD4705" ma:contentTypeVersion="9" ma:contentTypeDescription="Create a new document." ma:contentTypeScope="" ma:versionID="9edd9ebf29d6aeee60270a03628894df">
  <xsd:schema xmlns:xsd="http://www.w3.org/2001/XMLSchema" xmlns:xs="http://www.w3.org/2001/XMLSchema" xmlns:p="http://schemas.microsoft.com/office/2006/metadata/properties" xmlns:ns2="abf9772c-4f04-434b-a29d-f273cc2aae3a" targetNamespace="http://schemas.microsoft.com/office/2006/metadata/properties" ma:root="true" ma:fieldsID="a0166adacb5e13d401fc2fc060161fe9" ns2:_="">
    <xsd:import namespace="abf9772c-4f04-434b-a29d-f273cc2aae3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9772c-4f04-434b-a29d-f273cc2aae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c84613f1-4ba0-4b5e-b0d7-dad5d575f464"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2.xml><?xml version="1.0" encoding="utf-8"?>
<ds:datastoreItem xmlns:ds="http://schemas.openxmlformats.org/officeDocument/2006/customXml" ds:itemID="{AC992771-BD05-4340-8B49-904369B8A8C5}">
  <ds:schemaRefs>
    <ds:schemaRef ds:uri="http://schemas.microsoft.com/office/2006/documentManagement/type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abf9772c-4f04-434b-a29d-f273cc2aae3a"/>
    <ds:schemaRef ds:uri="http://www.w3.org/XML/1998/namespace"/>
  </ds:schemaRefs>
</ds:datastoreItem>
</file>

<file path=customXml/itemProps3.xml><?xml version="1.0" encoding="utf-8"?>
<ds:datastoreItem xmlns:ds="http://schemas.openxmlformats.org/officeDocument/2006/customXml" ds:itemID="{18603B35-D239-4D05-AEFE-F931517DC9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f9772c-4f04-434b-a29d-f273cc2aae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2023-08-21T14:30:49Z</dcterms:created>
  <dcterms:modified xsi:type="dcterms:W3CDTF">2023-09-28T20:12:38Z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0x010100E434E1293B860040A50A902D26AD4705</vt:lpwstr>
  </property>
  <property fmtid="{D5CDD505-2E9C-101B-9397-08002B2CF9AE}" pid="3" name="MediaServiceImageTags">
    <vt:lpwstr/>
  </property>
  <property fmtid="{D5CDD505-2E9C-101B-9397-08002B2CF9AE}" pid="4" name="TaxCatchAll">
    <vt:lpwstr/>
  </property>
</Properties>
</file>