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B84F078C-FECE-464A-B24A-3C820FB2EB76}" xr6:coauthVersionLast="47" xr6:coauthVersionMax="47" xr10:uidLastSave="{00000000-0000-0000-0000-000000000000}"/>
  <bookViews>
    <workbookView xWindow="-28920" yWindow="-120" windowWidth="29040" windowHeight="1584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<sst xmlns="http://schemas.openxmlformats.org/spreadsheetml/2006/main" count="428" uniqueCount="404">
  <si>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</si>
  <si>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</si>
  <si>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</si>
  <si>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</si>
  <si>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</si>
  <si>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</si>
  <si>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</si>
  <si>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</si>
  <si>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</si>
  <si>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</si>
  <si>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</si>
  <si>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</si>
  <si>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</si>
  <si>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</si>
  <si>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</si>
  <si>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</si>
  <si>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</si>
  <si>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</si>
  <si>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</si>
  <si>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</si>
  <si>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</si>
  <si>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</si>
  <si>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</si>
  <si>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</si>
  <si>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</si>
  <si>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</si>
  <si>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</si>
  <si>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</si>
  <si>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</si>
  <si>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</si>
  <si>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</si>
  <si>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</si>
  <si>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</si>
  <si>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</si>
  <si>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</si>
  <si>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</si>
  <si>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</si>
  <si>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</si>
  <si>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</si>
  <si>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</si>
  <si>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</si>
  <si>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</si>
  <si>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</si>
  <si>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</si>
  <si>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</si>
  <si>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</si>
  <si>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</si>
  <si>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</si>
  <si>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</si>
  <si>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</si>
  <si>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</si>
  <si>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</si>
  <si>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</si>
  <si>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</si>
  <si>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</si>
  <si>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</si>
  <si>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</si>
  <si>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</si>
  <si>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</si>
  <si>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</si>
  <si>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</si>
  <si>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</si>
  <si>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</si>
  <si>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</si>
  <si>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</si>
  <si>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</si>
  <si>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</si>
  <si>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</si>
  <si>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</si>
  <si>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</si>
  <si>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</si>
  <si>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</si>
  <si>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</si>
  <si>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</si>
  <si>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</si>
  <si>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</si>
  <si>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</si>
  <si>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</si>
  <si>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</si>
  <si>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</si>
  <si>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</si>
  <si>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</si>
  <si>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</si>
  <si>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</si>
  <si>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</si>
  <si>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</si>
  <si>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</si>
  <si>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</si>
  <si>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</si>
  <si>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</si>
  <si>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</si>
  <si>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</si>
  <si>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</si>
  <si>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</si>
  <si>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</si>
  <si>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</si>
  <si>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</si>
  <si>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</si>
  <si>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</si>
  <si>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</si>
  <si>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</si>
  <si>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</si>
  <si>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</si>
  <si>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</si>
  <si>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</si>
  <si>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</si>
  <si>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</si>
  <si>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</si>
  <si>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</si>
  <si>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</si>
  <si>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</si>
  <si>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</si>
  <si>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</si>
  <si>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</si>
  <si>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</si>
  <si>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</si>
  <si>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</si>
  <si>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</si>
  <si>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</si>
  <si>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</si>
  <si>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</si>
  <si>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</si>
  <si>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</si>
  <si>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</si>
  <si>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</si>
  <si>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</si>
  <si>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</si>
  <si>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</si>
  <si>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</si>
  <si>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</si>
  <si>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</si>
  <si>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</si>
  <si>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</si>
  <si>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</si>
  <si>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</si>
  <si>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</si>
  <si>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</si>
  <si>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</si>
  <si>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</si>
  <si>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</si>
  <si>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</si>
  <si>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</si>
  <si>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</si>
  <si>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</si>
  <si>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</si>
  <si>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</si>
  <si>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</si>
  <si>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</si>
  <si>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</si>
  <si>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</si>
  <si>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</si>
  <si>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</si>
  <si>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</si>
  <si>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</si>
  <si>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</si>
  <si>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</si>
  <si>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</si>
  <si>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</si>
  <si>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</si>
  <si>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</si>
  <si>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</si>
  <si>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</si>
  <si>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</si>
  <si>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</si>
  <si>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</si>
  <si>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</si>
  <si>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</si>
  <si>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</si>
  <si>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</si>
  <si>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</si>
  <si>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</si>
  <si>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</si>
  <si>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</si>
  <si>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</si>
  <si>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</si>
  <si>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</si>
  <si>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</si>
  <si>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</si>
  <si>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</si>
  <si>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</si>
  <si>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</si>
  <si>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</si>
  <si>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</si>
  <si>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</si>
  <si>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</si>
  <si>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</si>
  <si>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</si>
  <si>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</si>
  <si>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</si>
  <si>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</si>
  <si>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</si>
  <si>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</si>
  <si>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</si>
  <si>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</si>
  <si>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</si>
  <si>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</si>
  <si>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</si>
  <si>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</si>
  <si>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</si>
  <si>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</si>
  <si>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</si>
  <si>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</si>
  <si>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</si>
  <si>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</si>
  <si>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</si>
  <si>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</si>
  <si>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</si>
  <si>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</si>
  <si>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</si>
  <si>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</si>
  <si>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</si>
  <si>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</si>
  <si>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</si>
  <si>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</si>
  <si>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</si>
  <si>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</si>
  <si>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</si>
  <si>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</si>
  <si>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</si>
  <si>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</si>
  <si>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</si>
  <si>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</si>
  <si>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</si>
  <si>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</si>
  <si>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</si>
  <si>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</si>
  <si>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</si>
  <si>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</si>
  <si>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</si>
  <si>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</si>
  <si>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</si>
  <si>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</si>
  <si>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</si>
  <si>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</si>
  <si>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</si>
  <si>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</si>
  <si>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</si>
  <si>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</si>
  <si>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</si>
  <si>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</si>
  <si>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</si>
  <si>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</si>
  <si>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</si>
  <si>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</si>
  <si>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</si>
  <si>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</si>
  <si>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</si>
  <si>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</si>
  <si>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</si>
  <si>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</si>
  <si>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</si>
  <si>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</si>
  <si>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</si>
  <si>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</si>
  <si>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</si>
  <si>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</si>
  <si>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</si>
  <si>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</si>
  <si>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</si>
  <si>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</si>
  <si>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</si>
  <si>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</si>
  <si>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</si>
  <si>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</si>
  <si>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</si>
  <si>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</si>
  <si>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</si>
  <si>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</si>
  <si>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</si>
  <si>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</si>
  <si>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</si>
  <si>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</si>
  <si>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</si>
  <si>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</si>
  <si>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</si>
  <si>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</si>
  <si>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</si>
  <si>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</si>
  <si>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</si>
  <si>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</si>
  <si>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</si>
  <si>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</si>
  <si>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</si>
  <si>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</si>
  <si>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</si>
  <si>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</si>
  <si>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</si>
  <si>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</si>
  <si>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</si>
  <si>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</si>
  <si>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</si>
  <si>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</si>
  <si>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</si>
  <si>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</si>
  <si>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</si>
  <si>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</si>
  <si>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</si>
  <si>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</si>
  <si>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</si>
  <si>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</si>
  <si>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</si>
  <si>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</si>
  <si>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</si>
  <si>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</si>
  <si>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</si>
  <si>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</si>
  <si>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</si>
  <si>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</si>
  <si>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</si>
  <si>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</si>
  <si>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</si>
  <si>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</si>
  <si>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</si>
  <si>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</si>
  <si>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</si>
  <si>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</si>
  <si>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</si>
  <si>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</si>
  <si>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</si>
  <si>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</si>
  <si>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</si>
  <si>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</si>
  <si>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</si>
  <si>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</si>
  <si>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</si>
  <si>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</si>
  <si>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</si>
  <si>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</si>
  <si>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</si>
  <si>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</si>
  <si>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</si>
  <si>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</si>
  <si>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</si>
  <si>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</si>
  <si>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</si>
  <si>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</si>
  <si>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</si>
  <si>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</si>
  <si>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</si>
  <si>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</si>
  <si>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</si>
  <si>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</si>
  <si>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</si>
  <si>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</si>
  <si>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</si>
  <si>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</si>
  <si>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</si>
  <si>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</si>
  <si>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</si>
  <si>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</si>
  <si>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</si>
  <si>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</si>
  <si>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</si>
  <si>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</si>
  <si>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</si>
  <si>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</si>
  <si>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</si>
  <si>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</si>
  <si>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</si>
  <si>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</si>
  <si>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</si>
  <si>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</si>
  <si>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</si>
  <si>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</si>
  <si>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</si>
  <si>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</si>
  <si>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</si>
  <si>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</si>
  <si>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</si>
  <si>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</si>
  <si>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</si>
  <si>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</si>
  <si>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</si>
  <si>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</si>
  <si>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</si>
  <si>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</si>
  <si>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</si>
  <si>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</si>
  <si>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</si>
  <si>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</si>
  <si>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</si>
  <si>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</si>
  <si>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</si>
  <si>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</si>
  <si>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</si>
  <si>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</si>
  <si>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</si>
  <si>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</si>
  <si>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</si>
  <si>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</si>
  <si>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</si>
  <si>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</si>
  <si>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</si>
  <si>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</si>
  <si>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</si>
  <si>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</si>
  <si>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</si>
  <si>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</si>
  <si>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</si>
  <si>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</si>
  <si>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Service Development Team</t>
  </si>
  <si>
    <t>servicedevelopmentteam@northlincs.gov.uk</t>
  </si>
  <si>
    <t xml:space="preserve">Our previous allocation of the Market Sustainability and improvement Fund was spent on increases fees
Our 2023-24 allocation will be spent on increasing workforce capacity and retention, and reducing Adult Social Care waiting time vias some of the following projects;
•	Continuation of the Proud to Care recruitment campaign, which includes promotion of the brand, extension of the recruitment and agency hub, and introduction to care programme.
•	Funded childcare for people who work within the external care sector
•	Extension of Carefriends
•	Continuation of our trusted reviewer project, and extension to working age adult providers
•	A pilot to review shift pay within a rural area to increase recruitment and reduce waiting times
•	Small grants for providers focussed on recruitment and retention, developing a community first approach to reduce waiting times and develop greener initiatives to reduce the impact of increasing utility costs
•	Recruitment of occupational therapists to reduce waiting times and increase capacity
The above projects are focussed on improving recruitment and retention within the care sector, and reduce the reliance on regulated care in order to increase capacity, and reduce waiting times. The External care sector is often a recruitment feeder into other career pathways, such as residential care, rehab and rehabilitation services and the NHS, which is why our recruitment initiatives are focussed on Care at Home, to ensure a continuous flow of workforce. </t>
  </si>
  <si>
    <t>Our capacity plans and planned use of the funding align to our NHS Winter plans in terms of increasing capacity within the external care sector through increasing workforce capacity via recruitment campaigns to support increased recruitment into the care at home sector, to align with our Homefirst and Adults Strategy priority of keeping people in their own homes, families, jobs and communities.
Working collaboratively with partners from across the North Lincolnshire system, a self-assessment of compliance against the ten high impact interventions has been undertaken to identify progress made to date and identify initiatives to prioritise ahead of winter. Through this self-assessment, it has been identified that good progress is being made against the ten high impact interventions, with our focused areas of work identified as benefitting from further development to support winter planning arrangements in North Lincolnshire
Focus will be on utilising Home First and Virtual Wards, to allow for quick movement out of Emergency Department, avoiding admissions and reducing length of stay. Faster movement out of the Emergency Department will also positively impact the department’s capacity (beds and staff) to enable quick ambulance handover. 
Inpatient Patient Flow through identifying the patients who no longer meet the criteria to reside and creating safe and timely discharges to the most appropriate setting with the home first mind-set to avoid de-conditioning and reduce the risks associated with hospital acquired infections.  This is achieved through delivery of consistent and systematic management of discharge pathways for both simple and complex patients which delivers the best discharge processes and experiences for all patients and providers.
We continue to improve staff retention and attendance through a systematic focus and ensure continued staff supply through maintaining education and training. This approach is in line with the North Lincolnshire Workforce Strategy. Health &amp; social care partners have worked together on the winter plans where it has been appropriate to do so to ensure alignment as per NHS and social care winter plan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</si>
</sst>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Normal="100" workbookViewId="0">
      <selection activeCell="C8" sqref="C8"/>
    </sheetView>
  </sheetViews>
  <sheetFormatPr defaultRowHeight="15" x14ac:dyDescent="0.25"/>
  <cols>
    <col min="1" max="1" width="120.7109375" style="1" customWidth="1"/>
    <col min="2" max="2" width="0" style="1" hidden="1" customWidth="1"/>
    <col min="3" max="3" width="41.140625" style="1" customWidth="1"/>
    <col min="4" max="64" width="9.140625" style="1"/>
  </cols>
  <sheetData>
    <row r="1" spans="1:13" s="2" customFormat="1" ht="15.75" x14ac:dyDescent="0.25">
      <c r="A1" s="3" t="s">
        <v>389</v>
      </c>
    </row>
    <row r="2" spans="1:13" x14ac:dyDescent="0.25">
      <c r="A2" s="28"/>
      <c r="C2" s="28"/>
      <c r="D2" s="28"/>
      <c r="E2" s="28"/>
      <c r="F2" s="28"/>
      <c r="G2" s="28"/>
      <c r="H2" s="28"/>
      <c r="I2" s="28"/>
      <c r="J2" s="28"/>
      <c r="K2" s="28"/>
      <c r="L2" s="28"/>
      <c r="M2" s="28"/>
    </row>
    <row r="3" spans="1:13" ht="15.75" x14ac:dyDescent="0.25">
      <c r="A3" s="4" t="s">
        <v>0</v>
      </c>
      <c r="C3" s="28"/>
      <c r="D3" s="28"/>
      <c r="E3" s="28"/>
      <c r="F3" s="28"/>
      <c r="G3" s="28"/>
      <c r="H3" s="28"/>
      <c r="I3" s="28"/>
      <c r="J3" s="28"/>
      <c r="K3" s="28"/>
      <c r="L3" s="28"/>
      <c r="M3" s="28"/>
    </row>
    <row r="4" spans="1:13" x14ac:dyDescent="0.25">
      <c r="C4" s="28"/>
      <c r="D4" s="28"/>
      <c r="E4" s="28"/>
      <c r="F4" s="28"/>
      <c r="G4" s="28"/>
      <c r="H4" s="28"/>
      <c r="I4" s="28"/>
      <c r="J4" s="28"/>
      <c r="K4" s="28"/>
      <c r="L4" s="28"/>
      <c r="M4" s="28"/>
    </row>
    <row r="5" spans="1:13" ht="76.5" customHeight="1" x14ac:dyDescent="0.25">
      <c r="A5" s="42" t="s">
        <v>384</v>
      </c>
      <c r="C5" s="28"/>
      <c r="D5" s="28"/>
      <c r="E5" s="28"/>
      <c r="F5" s="28"/>
      <c r="G5" s="28"/>
      <c r="H5" s="28"/>
      <c r="I5" s="28"/>
      <c r="J5" s="28"/>
      <c r="K5" s="28"/>
      <c r="L5" s="28"/>
      <c r="M5" s="28"/>
    </row>
    <row r="6" spans="1:13" ht="15.75" x14ac:dyDescent="0.25">
      <c r="A6" s="29" t="s">
        <v>379</v>
      </c>
      <c r="C6" s="28"/>
      <c r="D6" s="28"/>
      <c r="E6" s="28"/>
      <c r="F6" s="28"/>
      <c r="G6" s="28"/>
      <c r="H6" s="28"/>
      <c r="I6" s="28"/>
      <c r="J6" s="28"/>
      <c r="K6" s="28"/>
      <c r="L6" s="28"/>
      <c r="M6" s="28"/>
    </row>
    <row r="7" spans="1:13" x14ac:dyDescent="0.25">
      <c r="A7" s="5"/>
      <c r="C7" s="28"/>
      <c r="D7" s="28"/>
      <c r="E7" s="28"/>
      <c r="F7" s="28"/>
      <c r="G7" s="28"/>
      <c r="H7" s="28"/>
      <c r="I7" s="28"/>
      <c r="J7" s="28"/>
      <c r="K7" s="28"/>
      <c r="L7" s="28"/>
      <c r="M7" s="28"/>
    </row>
    <row r="8" spans="1:13" ht="46.5" customHeight="1" x14ac:dyDescent="0.25">
      <c r="A8" s="43" t="s">
        <v>399</v>
      </c>
      <c r="C8" s="28"/>
      <c r="D8" s="28"/>
      <c r="E8" s="28"/>
      <c r="F8" s="28"/>
      <c r="G8" s="28"/>
      <c r="H8" s="28"/>
      <c r="I8" s="28"/>
      <c r="J8" s="28"/>
      <c r="K8" s="28"/>
      <c r="L8" s="28"/>
      <c r="M8" s="28"/>
    </row>
    <row r="9" spans="1:13" x14ac:dyDescent="0.25">
      <c r="A9" s="44"/>
      <c r="C9" s="28"/>
      <c r="D9" s="28"/>
      <c r="E9" s="28"/>
      <c r="F9" s="28"/>
      <c r="G9" s="28"/>
      <c r="H9" s="28"/>
      <c r="I9" s="28"/>
      <c r="J9" s="28"/>
      <c r="K9" s="28"/>
      <c r="L9" s="28"/>
      <c r="M9" s="28"/>
    </row>
    <row r="10" spans="1:13" ht="46.5" customHeight="1" x14ac:dyDescent="0.25">
      <c r="A10" s="43" t="s">
        <v>393</v>
      </c>
      <c r="C10" s="28"/>
      <c r="D10" s="28"/>
      <c r="E10" s="28"/>
      <c r="F10" s="28"/>
      <c r="G10" s="28"/>
      <c r="H10" s="28"/>
      <c r="I10" s="28"/>
      <c r="J10" s="28"/>
      <c r="K10" s="28"/>
      <c r="L10" s="28"/>
      <c r="M10" s="28"/>
    </row>
    <row r="11" spans="1:13" x14ac:dyDescent="0.25">
      <c r="A11" s="44"/>
      <c r="C11" s="28"/>
      <c r="D11" s="28"/>
      <c r="E11" s="28"/>
      <c r="F11" s="28"/>
      <c r="G11" s="28"/>
      <c r="H11" s="28"/>
      <c r="I11" s="28"/>
      <c r="J11" s="28"/>
      <c r="K11" s="28"/>
      <c r="L11" s="28"/>
      <c r="M11" s="28"/>
    </row>
    <row r="12" spans="1:13" ht="92.25" customHeight="1" x14ac:dyDescent="0.25">
      <c r="A12" s="43" t="s">
        <v>386</v>
      </c>
      <c r="C12" s="28"/>
      <c r="D12" s="28"/>
      <c r="E12" s="28"/>
      <c r="F12" s="28"/>
      <c r="G12" s="28"/>
      <c r="H12" s="28"/>
      <c r="I12" s="28"/>
      <c r="J12" s="28"/>
      <c r="K12" s="28"/>
      <c r="L12" s="28"/>
      <c r="M12" s="28"/>
    </row>
    <row r="13" spans="1:13" x14ac:dyDescent="0.25">
      <c r="A13" s="44"/>
      <c r="C13" s="28"/>
      <c r="D13" s="28"/>
      <c r="E13" s="28"/>
      <c r="F13" s="28"/>
      <c r="G13" s="28"/>
      <c r="H13" s="28"/>
      <c r="I13" s="28"/>
      <c r="J13" s="28"/>
      <c r="K13" s="28"/>
      <c r="L13" s="28"/>
      <c r="M13" s="28"/>
    </row>
    <row r="14" spans="1:13" ht="15.75" x14ac:dyDescent="0.25">
      <c r="A14" s="46" t="s">
        <v>380</v>
      </c>
      <c r="C14" s="28"/>
      <c r="D14" s="28"/>
      <c r="E14" s="28"/>
      <c r="F14" s="28"/>
      <c r="G14" s="28"/>
      <c r="H14" s="28"/>
      <c r="I14" s="28"/>
      <c r="J14" s="28"/>
      <c r="K14" s="28"/>
      <c r="L14" s="28"/>
      <c r="M14" s="28"/>
    </row>
    <row r="15" spans="1:13" ht="61.5" customHeight="1" x14ac:dyDescent="0.25">
      <c r="A15" s="45" t="s">
        <v>1</v>
      </c>
      <c r="C15" s="28"/>
      <c r="D15" s="28"/>
      <c r="E15" s="28"/>
      <c r="F15" s="28"/>
      <c r="G15" s="28"/>
      <c r="H15" s="28"/>
      <c r="I15" s="28"/>
      <c r="J15" s="28"/>
      <c r="K15" s="28"/>
      <c r="L15" s="28"/>
      <c r="M15" s="28"/>
    </row>
    <row r="16" spans="1:13" x14ac:dyDescent="0.25">
      <c r="A16" s="28"/>
      <c r="C16" s="28"/>
      <c r="D16" s="28"/>
      <c r="E16" s="28"/>
      <c r="F16" s="28"/>
      <c r="G16" s="28"/>
      <c r="H16" s="28"/>
      <c r="I16" s="28"/>
      <c r="J16" s="28"/>
      <c r="K16" s="28"/>
      <c r="L16" s="28"/>
      <c r="M16" s="28"/>
    </row>
    <row r="17" spans="1:13" x14ac:dyDescent="0.25">
      <c r="A17" s="28"/>
      <c r="C17" s="28"/>
      <c r="D17" s="28"/>
      <c r="E17" s="28"/>
      <c r="F17" s="28"/>
      <c r="G17" s="28"/>
      <c r="H17" s="28"/>
      <c r="I17" s="28"/>
      <c r="J17" s="28"/>
      <c r="K17" s="28"/>
      <c r="L17" s="28"/>
      <c r="M17" s="28"/>
    </row>
    <row r="18" spans="1:13" x14ac:dyDescent="0.25">
      <c r="A18" s="28"/>
      <c r="C18" s="28"/>
      <c r="D18" s="28"/>
      <c r="E18" s="28"/>
      <c r="F18" s="28"/>
      <c r="G18" s="28"/>
      <c r="H18" s="28"/>
      <c r="I18" s="28"/>
      <c r="J18" s="28"/>
      <c r="K18" s="28"/>
      <c r="L18" s="28"/>
      <c r="M18" s="28"/>
    </row>
    <row r="19" spans="1:13" ht="15.75" x14ac:dyDescent="0.25">
      <c r="A19" s="4" t="s">
        <v>2</v>
      </c>
      <c r="C19" s="4" t="s">
        <v>3</v>
      </c>
    </row>
    <row r="20" spans="1:13" ht="15.75" x14ac:dyDescent="0.25">
      <c r="A20" s="4" t="s">
        <v>381</v>
      </c>
    </row>
    <row r="21" spans="1:13" ht="15.75" x14ac:dyDescent="0.25">
      <c r="A21" s="30" t="s">
        <v>175</v>
      </c>
      <c r="B21" s="31">
        <f>IF('Spend return'!B18="",0,1)</f>
        <v>1</v>
      </c>
      <c r="C21" s="32" t="str">
        <f t="shared" ref="C21:C26" si="0">IF(B21=1,"Yes","No")</f>
        <v>Yes</v>
      </c>
    </row>
    <row r="22" spans="1:13" ht="15.75" x14ac:dyDescent="0.25">
      <c r="A22" s="33" t="s">
        <v>176</v>
      </c>
      <c r="B22" s="34">
        <f>IF(ISBLANK('Spend return'!B24),0,1)*IF(ISNUMBER(SEARCH("@",'Spend return'!B25)),1,0)</f>
        <v>1</v>
      </c>
      <c r="C22" s="35" t="str">
        <f t="shared" si="0"/>
        <v>Yes</v>
      </c>
    </row>
    <row r="23" spans="1:13" ht="15.75" x14ac:dyDescent="0.25">
      <c r="A23" s="33" t="s">
        <v>178</v>
      </c>
      <c r="B23" s="34">
        <f>IF('Spend return'!B30="Yes - the funding has been allocated in full to adult social care",1,0)</f>
        <v>1</v>
      </c>
      <c r="C23" s="35" t="str">
        <f t="shared" si="0"/>
        <v>Yes</v>
      </c>
    </row>
    <row r="24" spans="1:13" ht="15.75" x14ac:dyDescent="0.25">
      <c r="A24" s="33" t="s">
        <v>179</v>
      </c>
      <c r="B24" s="34">
        <f>IF(OR('Spend return'!B35="Yes - we are targeting this area",'Spend return'!B36="Yes - we are targeting this area",'Spend return'!B37="Yes - we are targeting this area"),1,0)</f>
        <v>1</v>
      </c>
      <c r="C24" s="35" t="str">
        <f t="shared" si="0"/>
        <v>Yes</v>
      </c>
    </row>
    <row r="25" spans="1:13" ht="15.75" x14ac:dyDescent="0.25">
      <c r="A25" s="33" t="s">
        <v>180</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75" x14ac:dyDescent="0.25">
      <c r="A26" s="14" t="s">
        <v>181</v>
      </c>
      <c r="B26" s="36">
        <f>IFERROR(IF(AND('Spend return'!B45&gt;='Spend return'!B19-100,'Spend return'!B45&lt;='Spend return'!B19+100),1,0),0)</f>
        <v>1</v>
      </c>
      <c r="C26" s="37" t="str">
        <f t="shared" si="0"/>
        <v>Yes</v>
      </c>
    </row>
    <row r="27" spans="1:13" ht="15.75" x14ac:dyDescent="0.25">
      <c r="A27" s="4" t="s">
        <v>382</v>
      </c>
    </row>
    <row r="28" spans="1:13" ht="15.75" x14ac:dyDescent="0.25">
      <c r="A28" s="30" t="s">
        <v>182</v>
      </c>
      <c r="B28" s="38">
        <f>IF(ISBLANK('Qualitative report'!A19),0,1)</f>
        <v>1</v>
      </c>
      <c r="C28" s="32" t="str">
        <f>IF(B28=1,"Yes","No")</f>
        <v>Yes</v>
      </c>
    </row>
    <row r="29" spans="1:13" ht="15.75" x14ac:dyDescent="0.25">
      <c r="A29" s="14" t="s">
        <v>387</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12" zoomScale="90" zoomScaleNormal="90" workbookViewId="0">
      <selection activeCell="C2" sqref="C2"/>
    </sheetView>
  </sheetViews>
  <sheetFormatPr defaultRowHeight="15" x14ac:dyDescent="0.25"/>
  <cols>
    <col min="1" max="1" width="120.7109375" style="1" customWidth="1"/>
    <col min="2" max="2" width="62.140625" style="1" customWidth="1"/>
    <col min="3" max="66" width="9.140625" style="1"/>
  </cols>
  <sheetData>
    <row r="1" spans="1:11" s="2" customFormat="1" ht="15.75" x14ac:dyDescent="0.25">
      <c r="A1" s="3" t="s">
        <v>389</v>
      </c>
    </row>
    <row r="2" spans="1:11" x14ac:dyDescent="0.25">
      <c r="A2" s="28"/>
      <c r="B2" s="28"/>
      <c r="C2" s="28"/>
      <c r="D2" s="28"/>
      <c r="E2" s="28"/>
      <c r="F2" s="28"/>
      <c r="G2" s="28"/>
      <c r="H2" s="28"/>
      <c r="I2" s="28"/>
      <c r="J2" s="28"/>
      <c r="K2" s="28"/>
    </row>
    <row r="3" spans="1:11" ht="15.75" x14ac:dyDescent="0.25">
      <c r="A3" s="4" t="s">
        <v>394</v>
      </c>
      <c r="B3" s="28"/>
      <c r="C3" s="28"/>
      <c r="D3" s="28"/>
      <c r="E3" s="28"/>
      <c r="F3" s="28"/>
      <c r="G3" s="28"/>
      <c r="H3" s="28"/>
      <c r="I3" s="28"/>
      <c r="J3" s="28"/>
      <c r="K3" s="28"/>
    </row>
    <row r="4" spans="1:11" ht="75.75" x14ac:dyDescent="0.25">
      <c r="A4" s="42" t="s">
        <v>395</v>
      </c>
      <c r="B4" s="28"/>
      <c r="C4" s="28"/>
      <c r="D4" s="28"/>
      <c r="E4" s="28"/>
      <c r="F4" s="28"/>
      <c r="G4" s="28"/>
      <c r="H4" s="28"/>
      <c r="I4" s="28"/>
      <c r="J4" s="28"/>
      <c r="K4" s="28"/>
    </row>
    <row r="5" spans="1:11" ht="15.75" x14ac:dyDescent="0.25">
      <c r="A5" s="43"/>
      <c r="B5" s="28"/>
      <c r="C5" s="28"/>
      <c r="D5" s="28"/>
      <c r="E5" s="28"/>
      <c r="F5" s="28"/>
      <c r="G5" s="28"/>
      <c r="H5" s="28"/>
      <c r="I5" s="28"/>
      <c r="J5" s="28"/>
      <c r="K5" s="28"/>
    </row>
    <row r="6" spans="1:11" ht="30.75" x14ac:dyDescent="0.25">
      <c r="A6" s="43" t="s">
        <v>396</v>
      </c>
      <c r="B6" s="28"/>
      <c r="C6" s="28"/>
      <c r="D6" s="28"/>
      <c r="E6" s="28"/>
      <c r="F6" s="28"/>
      <c r="G6" s="28"/>
      <c r="H6" s="28"/>
      <c r="I6" s="28"/>
      <c r="J6" s="28"/>
      <c r="K6" s="28"/>
    </row>
    <row r="7" spans="1:11" ht="30.75" x14ac:dyDescent="0.25">
      <c r="A7" s="41" t="s">
        <v>392</v>
      </c>
      <c r="B7" s="28"/>
      <c r="C7" s="28"/>
      <c r="D7" s="28"/>
      <c r="E7" s="28"/>
      <c r="F7" s="28"/>
      <c r="G7" s="28"/>
      <c r="H7" s="28"/>
      <c r="I7" s="28"/>
      <c r="J7" s="28"/>
      <c r="K7" s="28"/>
    </row>
    <row r="8" spans="1:11" ht="60.75" x14ac:dyDescent="0.25">
      <c r="A8" s="41" t="s">
        <v>397</v>
      </c>
      <c r="B8" s="28"/>
      <c r="C8" s="28"/>
      <c r="D8" s="28"/>
      <c r="E8" s="28"/>
      <c r="F8" s="28"/>
      <c r="G8" s="28"/>
      <c r="H8" s="28"/>
      <c r="I8" s="28"/>
      <c r="J8" s="28"/>
      <c r="K8" s="28"/>
    </row>
    <row r="9" spans="1:11" x14ac:dyDescent="0.25">
      <c r="A9" s="44"/>
      <c r="B9" s="28"/>
      <c r="C9" s="28"/>
      <c r="D9" s="28"/>
      <c r="E9" s="28"/>
      <c r="F9" s="28"/>
      <c r="G9" s="28"/>
      <c r="H9" s="28"/>
      <c r="I9" s="28"/>
      <c r="J9" s="28"/>
      <c r="K9" s="28"/>
    </row>
    <row r="10" spans="1:11" ht="76.5" customHeight="1" x14ac:dyDescent="0.25">
      <c r="A10" s="43" t="s">
        <v>398</v>
      </c>
      <c r="B10" s="28"/>
      <c r="C10" s="28"/>
      <c r="D10" s="28"/>
      <c r="E10" s="28"/>
      <c r="F10" s="28"/>
      <c r="G10" s="28"/>
      <c r="H10" s="28"/>
      <c r="I10" s="28"/>
      <c r="J10" s="28"/>
      <c r="K10" s="28"/>
    </row>
    <row r="11" spans="1:11" x14ac:dyDescent="0.25">
      <c r="A11" s="44"/>
      <c r="B11" s="28"/>
      <c r="C11" s="28"/>
      <c r="D11" s="28"/>
      <c r="E11" s="28"/>
      <c r="F11" s="28"/>
      <c r="G11" s="28"/>
      <c r="H11" s="28"/>
      <c r="I11" s="28"/>
      <c r="J11" s="28"/>
      <c r="K11" s="28"/>
    </row>
    <row r="12" spans="1:11" ht="63.75" customHeight="1" x14ac:dyDescent="0.25">
      <c r="A12" s="45" t="s">
        <v>5</v>
      </c>
      <c r="B12" s="28"/>
      <c r="C12" s="28"/>
      <c r="D12" s="28"/>
      <c r="E12" s="28"/>
      <c r="F12" s="28"/>
      <c r="G12" s="28"/>
      <c r="H12" s="28"/>
      <c r="I12" s="28"/>
      <c r="J12" s="28"/>
      <c r="K12" s="28"/>
    </row>
    <row r="13" spans="1:11" x14ac:dyDescent="0.25">
      <c r="A13" s="28"/>
      <c r="B13" s="28"/>
      <c r="C13" s="28"/>
      <c r="D13" s="28"/>
      <c r="E13" s="28"/>
      <c r="F13" s="28"/>
      <c r="G13" s="28"/>
      <c r="H13" s="28"/>
      <c r="I13" s="28"/>
      <c r="J13" s="28"/>
      <c r="K13" s="28"/>
    </row>
    <row r="14" spans="1:11" x14ac:dyDescent="0.25">
      <c r="A14" s="28"/>
      <c r="B14" s="28"/>
      <c r="C14" s="28"/>
      <c r="D14" s="28"/>
      <c r="E14" s="28"/>
      <c r="F14" s="28"/>
      <c r="G14" s="28"/>
      <c r="H14" s="28"/>
      <c r="I14" s="28"/>
      <c r="J14" s="28"/>
      <c r="K14" s="28"/>
    </row>
    <row r="15" spans="1:11" x14ac:dyDescent="0.25">
      <c r="A15" s="28"/>
      <c r="B15" s="28"/>
      <c r="C15" s="28"/>
      <c r="D15" s="28"/>
      <c r="E15" s="28"/>
      <c r="F15" s="28"/>
      <c r="G15" s="28"/>
      <c r="H15" s="28"/>
      <c r="I15" s="28"/>
      <c r="J15" s="28"/>
      <c r="K15" s="28"/>
    </row>
    <row r="16" spans="1:11" ht="15.75" x14ac:dyDescent="0.25">
      <c r="A16" s="4" t="s">
        <v>6</v>
      </c>
      <c r="C16" s="28"/>
      <c r="D16" s="28"/>
      <c r="E16" s="28"/>
      <c r="F16" s="28"/>
      <c r="G16" s="28"/>
      <c r="H16" s="28"/>
      <c r="I16" s="28"/>
      <c r="J16" s="28"/>
      <c r="K16" s="28"/>
    </row>
    <row r="17" spans="1:11" ht="15.75" x14ac:dyDescent="0.25">
      <c r="A17" s="6" t="s">
        <v>7</v>
      </c>
      <c r="B17" s="6" t="s">
        <v>383</v>
      </c>
      <c r="C17" s="28"/>
      <c r="D17" s="28"/>
      <c r="E17" s="28"/>
      <c r="F17" s="28"/>
      <c r="G17" s="28"/>
      <c r="H17" s="28"/>
      <c r="I17" s="28"/>
      <c r="J17" s="28"/>
      <c r="K17" s="28"/>
    </row>
    <row r="18" spans="1:11" ht="15.75" x14ac:dyDescent="0.25">
      <c r="A18" s="7" t="s">
        <v>390</v>
      </c>
      <c r="B18" s="8" t="s">
        <v>107</v>
      </c>
    </row>
    <row r="19" spans="1:11" ht="15.75" x14ac:dyDescent="0.25">
      <c r="A19" s="7" t="s">
        <v>9</v>
      </c>
      <c r="B19" s="9">
        <f>IFERROR(INDEX('LA Allocations'!B2:B154,MATCH('Spend return'!B18,'LA Allocations'!A2:A154,0)),"")</f>
        <v>1157231</v>
      </c>
    </row>
    <row r="22" spans="1:11" ht="15.75" x14ac:dyDescent="0.25">
      <c r="A22" s="4" t="s">
        <v>10</v>
      </c>
    </row>
    <row r="23" spans="1:11" ht="15.75" x14ac:dyDescent="0.25">
      <c r="A23" s="6" t="s">
        <v>7</v>
      </c>
      <c r="B23" s="6" t="s">
        <v>383</v>
      </c>
    </row>
    <row r="24" spans="1:11" ht="15.75" x14ac:dyDescent="0.25">
      <c r="A24" s="7" t="s">
        <v>11</v>
      </c>
      <c r="B24" s="10" t="s">
        <v>400</v>
      </c>
    </row>
    <row r="25" spans="1:11" ht="15.75" x14ac:dyDescent="0.25">
      <c r="A25" s="7" t="s">
        <v>12</v>
      </c>
      <c r="B25" s="11" t="s">
        <v>401</v>
      </c>
    </row>
    <row r="28" spans="1:11" ht="15.75" x14ac:dyDescent="0.25">
      <c r="A28" s="4" t="s">
        <v>177</v>
      </c>
    </row>
    <row r="29" spans="1:11" ht="15.75" x14ac:dyDescent="0.25">
      <c r="A29" s="6" t="s">
        <v>7</v>
      </c>
      <c r="B29" s="6" t="s">
        <v>8</v>
      </c>
    </row>
    <row r="30" spans="1:11" ht="15.75" x14ac:dyDescent="0.25">
      <c r="A30" s="12" t="s">
        <v>13</v>
      </c>
      <c r="B30" s="8" t="s">
        <v>183</v>
      </c>
    </row>
    <row r="33" spans="1:3" ht="15.75" x14ac:dyDescent="0.25">
      <c r="A33" s="4" t="s">
        <v>187</v>
      </c>
    </row>
    <row r="34" spans="1:3" ht="15.75" x14ac:dyDescent="0.25">
      <c r="A34" s="6" t="s">
        <v>7</v>
      </c>
      <c r="B34" s="6" t="s">
        <v>8</v>
      </c>
    </row>
    <row r="35" spans="1:3" ht="15.75" x14ac:dyDescent="0.25">
      <c r="A35" s="7" t="s">
        <v>189</v>
      </c>
      <c r="B35" s="13" t="s">
        <v>186</v>
      </c>
    </row>
    <row r="36" spans="1:3" ht="15.75" x14ac:dyDescent="0.25">
      <c r="A36" s="7" t="s">
        <v>14</v>
      </c>
      <c r="B36" s="13" t="s">
        <v>185</v>
      </c>
    </row>
    <row r="37" spans="1:3" ht="15.75" x14ac:dyDescent="0.25">
      <c r="A37" s="14" t="s">
        <v>190</v>
      </c>
      <c r="B37" s="15" t="s">
        <v>185</v>
      </c>
    </row>
    <row r="40" spans="1:3" ht="15.75" x14ac:dyDescent="0.25">
      <c r="A40" s="4" t="s">
        <v>391</v>
      </c>
    </row>
    <row r="41" spans="1:3" ht="15.75" x14ac:dyDescent="0.25">
      <c r="A41" s="6" t="s">
        <v>7</v>
      </c>
      <c r="B41" s="6" t="s">
        <v>8</v>
      </c>
    </row>
    <row r="42" spans="1:3" ht="15.75" x14ac:dyDescent="0.25">
      <c r="A42" s="7" t="s">
        <v>191</v>
      </c>
      <c r="B42" s="16">
        <v>0</v>
      </c>
      <c r="C42" s="40" t="str">
        <f>IF(AND(B42&gt;0,B35="No - we are not targeting this area"),"Warning: local authority has reported spend in area that they are not targeting.","")</f>
        <v/>
      </c>
    </row>
    <row r="43" spans="1:3" ht="15.75" x14ac:dyDescent="0.25">
      <c r="A43" s="7" t="s">
        <v>16</v>
      </c>
      <c r="B43" s="16">
        <v>783000</v>
      </c>
      <c r="C43" s="40" t="str">
        <f>IF(AND(B43&gt;0,B36="No - we are not targeting this area"),"Warning: local authority has reported spend in area that they are not targeting.","")</f>
        <v/>
      </c>
    </row>
    <row r="44" spans="1:3" ht="15.75" x14ac:dyDescent="0.25">
      <c r="A44" s="7" t="s">
        <v>192</v>
      </c>
      <c r="B44" s="16">
        <v>374231</v>
      </c>
      <c r="C44" s="40" t="str">
        <f>IF(AND(B44&gt;0,B37="No - we are not targeting this area"),"Warning: local authority has reported spend in area that they are not targeting.","")</f>
        <v/>
      </c>
    </row>
    <row r="45" spans="1:3" ht="15.75" x14ac:dyDescent="0.25">
      <c r="A45" s="17" t="s">
        <v>15</v>
      </c>
      <c r="B45" s="9">
        <f>IFERROR(SUM(B42:B44),"")</f>
        <v>1157231</v>
      </c>
    </row>
    <row r="65" spans="27:27" x14ac:dyDescent="0.2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12" workbookViewId="0">
      <selection activeCell="A23" sqref="A23"/>
    </sheetView>
  </sheetViews>
  <sheetFormatPr defaultRowHeight="15" x14ac:dyDescent="0.25"/>
  <cols>
    <col min="1" max="1" width="120.7109375" style="1" customWidth="1"/>
    <col min="2" max="68" width="9.140625" style="1"/>
  </cols>
  <sheetData>
    <row r="1" spans="1:16" s="2" customFormat="1" ht="15.75" x14ac:dyDescent="0.25">
      <c r="A1" s="3" t="s">
        <v>389</v>
      </c>
    </row>
    <row r="2" spans="1:16" x14ac:dyDescent="0.25">
      <c r="B2" s="28"/>
      <c r="C2" s="28"/>
      <c r="D2" s="28"/>
      <c r="E2" s="28"/>
      <c r="F2" s="28"/>
      <c r="G2" s="28"/>
      <c r="H2" s="28"/>
      <c r="I2" s="28"/>
      <c r="J2" s="28"/>
      <c r="K2" s="28"/>
      <c r="L2" s="28"/>
      <c r="M2" s="28"/>
      <c r="N2" s="28"/>
      <c r="O2" s="28"/>
      <c r="P2" s="28"/>
    </row>
    <row r="3" spans="1:16" ht="15.75" x14ac:dyDescent="0.25">
      <c r="A3" s="4" t="s">
        <v>4</v>
      </c>
      <c r="B3" s="28"/>
      <c r="C3" s="28"/>
      <c r="D3" s="28"/>
      <c r="E3" s="28"/>
      <c r="F3" s="28"/>
      <c r="G3" s="28"/>
      <c r="H3" s="28"/>
      <c r="I3" s="28"/>
      <c r="J3" s="28"/>
      <c r="K3" s="28"/>
      <c r="L3" s="28"/>
      <c r="M3" s="28"/>
      <c r="N3" s="28"/>
      <c r="O3" s="28"/>
      <c r="P3" s="28"/>
    </row>
    <row r="4" spans="1:16" ht="31.5" customHeight="1" x14ac:dyDescent="0.25">
      <c r="A4" s="42" t="s">
        <v>385</v>
      </c>
      <c r="B4" s="28"/>
      <c r="C4" s="28"/>
      <c r="D4" s="28"/>
      <c r="E4" s="28"/>
      <c r="F4" s="28"/>
      <c r="G4" s="28"/>
      <c r="H4" s="28"/>
      <c r="I4" s="28"/>
      <c r="J4" s="28"/>
      <c r="K4" s="28"/>
      <c r="L4" s="28"/>
      <c r="M4" s="28"/>
      <c r="N4" s="28"/>
      <c r="O4" s="28"/>
      <c r="P4" s="28"/>
    </row>
    <row r="5" spans="1:16" x14ac:dyDescent="0.25">
      <c r="A5" s="44"/>
      <c r="B5" s="28"/>
      <c r="C5" s="28"/>
      <c r="D5" s="28"/>
      <c r="E5" s="28"/>
      <c r="F5" s="28"/>
      <c r="G5" s="28"/>
      <c r="H5" s="28"/>
      <c r="I5" s="28"/>
      <c r="J5" s="28"/>
      <c r="K5" s="28"/>
      <c r="L5" s="28"/>
      <c r="M5" s="28"/>
      <c r="N5" s="28"/>
      <c r="O5" s="28"/>
      <c r="P5" s="28"/>
    </row>
    <row r="6" spans="1:16" ht="15.75" x14ac:dyDescent="0.25">
      <c r="A6" s="43" t="s">
        <v>377</v>
      </c>
      <c r="B6" s="28"/>
      <c r="C6" s="28"/>
      <c r="D6" s="28"/>
      <c r="E6" s="28"/>
      <c r="F6" s="28"/>
      <c r="G6" s="28"/>
      <c r="H6" s="28"/>
      <c r="I6" s="28"/>
      <c r="J6" s="28"/>
      <c r="K6" s="28"/>
      <c r="L6" s="28"/>
      <c r="M6" s="28"/>
      <c r="N6" s="28"/>
      <c r="O6" s="28"/>
      <c r="P6" s="28"/>
    </row>
    <row r="7" spans="1:16" x14ac:dyDescent="0.25">
      <c r="A7" s="44"/>
      <c r="B7" s="28"/>
      <c r="C7" s="28"/>
      <c r="D7" s="28"/>
      <c r="E7" s="28"/>
      <c r="F7" s="28"/>
      <c r="G7" s="28"/>
      <c r="H7" s="28"/>
      <c r="I7" s="28"/>
      <c r="J7" s="28"/>
      <c r="K7" s="28"/>
      <c r="L7" s="28"/>
      <c r="M7" s="28"/>
      <c r="N7" s="28"/>
      <c r="O7" s="28"/>
      <c r="P7" s="28"/>
    </row>
    <row r="8" spans="1:16" ht="30.75" x14ac:dyDescent="0.25">
      <c r="A8" s="43" t="s">
        <v>17</v>
      </c>
      <c r="B8" s="28"/>
      <c r="C8" s="28"/>
      <c r="D8" s="28"/>
      <c r="E8" s="28"/>
      <c r="F8" s="28"/>
      <c r="G8" s="28"/>
      <c r="H8" s="28"/>
      <c r="I8" s="28"/>
      <c r="J8" s="28"/>
      <c r="K8" s="28"/>
      <c r="L8" s="28"/>
      <c r="M8" s="28"/>
      <c r="N8" s="28"/>
      <c r="O8" s="28"/>
      <c r="P8" s="28"/>
    </row>
    <row r="9" spans="1:16" x14ac:dyDescent="0.25">
      <c r="A9" s="44"/>
      <c r="B9" s="28"/>
      <c r="C9" s="28"/>
      <c r="D9" s="28"/>
      <c r="E9" s="28"/>
      <c r="F9" s="28"/>
      <c r="G9" s="28"/>
      <c r="H9" s="28"/>
      <c r="I9" s="28"/>
      <c r="J9" s="28"/>
      <c r="K9" s="28"/>
      <c r="L9" s="28"/>
      <c r="M9" s="28"/>
      <c r="N9" s="28"/>
      <c r="O9" s="28"/>
      <c r="P9" s="28"/>
    </row>
    <row r="10" spans="1:16" ht="30.75" x14ac:dyDescent="0.25">
      <c r="A10" s="43" t="s">
        <v>378</v>
      </c>
      <c r="B10" s="28"/>
      <c r="C10" s="28"/>
      <c r="D10" s="28"/>
      <c r="E10" s="28"/>
      <c r="F10" s="28"/>
      <c r="G10" s="28"/>
      <c r="H10" s="28"/>
      <c r="I10" s="28"/>
      <c r="J10" s="28"/>
      <c r="K10" s="28"/>
      <c r="L10" s="28"/>
      <c r="M10" s="28"/>
      <c r="N10" s="28"/>
      <c r="O10" s="28"/>
      <c r="P10" s="28"/>
    </row>
    <row r="11" spans="1:16" x14ac:dyDescent="0.25">
      <c r="A11" s="5"/>
      <c r="B11" s="28"/>
      <c r="C11" s="28"/>
      <c r="D11" s="28"/>
      <c r="E11" s="28"/>
      <c r="F11" s="28"/>
      <c r="G11" s="28"/>
      <c r="H11" s="28"/>
      <c r="I11" s="28"/>
      <c r="J11" s="28"/>
      <c r="K11" s="28"/>
      <c r="L11" s="28"/>
      <c r="M11" s="28"/>
      <c r="N11" s="28"/>
      <c r="O11" s="28"/>
      <c r="P11" s="28"/>
    </row>
    <row r="12" spans="1:16" ht="15.75" x14ac:dyDescent="0.25">
      <c r="A12" s="18" t="s">
        <v>388</v>
      </c>
      <c r="B12" s="28"/>
      <c r="C12" s="28"/>
      <c r="D12" s="28"/>
      <c r="E12" s="28"/>
      <c r="F12" s="28"/>
      <c r="G12" s="28"/>
      <c r="H12" s="28"/>
      <c r="I12" s="28"/>
      <c r="J12" s="28"/>
      <c r="K12" s="28"/>
      <c r="L12" s="28"/>
      <c r="M12" s="28"/>
      <c r="N12" s="28"/>
      <c r="O12" s="28"/>
      <c r="P12" s="28"/>
    </row>
    <row r="13" spans="1:16" ht="15.75" x14ac:dyDescent="0.25">
      <c r="A13" s="29" t="s">
        <v>18</v>
      </c>
      <c r="B13" s="28"/>
      <c r="C13" s="28"/>
      <c r="D13" s="28"/>
      <c r="E13" s="28"/>
      <c r="F13" s="28"/>
      <c r="G13" s="28"/>
      <c r="H13" s="28"/>
      <c r="I13" s="28"/>
      <c r="J13" s="28"/>
      <c r="K13" s="28"/>
      <c r="L13" s="28"/>
      <c r="M13" s="28"/>
      <c r="N13" s="28"/>
      <c r="O13" s="28"/>
      <c r="P13" s="28"/>
    </row>
    <row r="14" spans="1:16" x14ac:dyDescent="0.25">
      <c r="A14" s="5"/>
      <c r="B14" s="28"/>
      <c r="C14" s="28"/>
      <c r="D14" s="28"/>
      <c r="E14" s="28"/>
      <c r="F14" s="28"/>
      <c r="G14" s="28"/>
      <c r="H14" s="28"/>
      <c r="I14" s="28"/>
      <c r="J14" s="28"/>
      <c r="K14" s="28"/>
      <c r="L14" s="28"/>
      <c r="M14" s="28"/>
      <c r="N14" s="28"/>
      <c r="O14" s="28"/>
      <c r="P14" s="28"/>
    </row>
    <row r="15" spans="1:16" x14ac:dyDescent="0.25">
      <c r="A15" s="19"/>
      <c r="B15" s="28"/>
      <c r="C15" s="28"/>
      <c r="D15" s="28"/>
      <c r="E15" s="28"/>
      <c r="F15" s="28"/>
      <c r="G15" s="28"/>
      <c r="H15" s="28"/>
      <c r="I15" s="28"/>
      <c r="J15" s="28"/>
      <c r="K15" s="28"/>
      <c r="L15" s="28"/>
      <c r="M15" s="28"/>
      <c r="N15" s="28"/>
      <c r="O15" s="28"/>
      <c r="P15" s="28"/>
    </row>
    <row r="16" spans="1:16" x14ac:dyDescent="0.25">
      <c r="A16" s="28"/>
      <c r="B16" s="28"/>
      <c r="C16" s="28"/>
      <c r="D16" s="28"/>
      <c r="E16" s="28"/>
      <c r="F16" s="28"/>
      <c r="G16" s="28"/>
      <c r="H16" s="28"/>
      <c r="I16" s="28"/>
      <c r="J16" s="28"/>
      <c r="K16" s="28"/>
      <c r="L16" s="28"/>
      <c r="M16" s="28"/>
      <c r="N16" s="28"/>
      <c r="O16" s="28"/>
      <c r="P16" s="28"/>
    </row>
    <row r="17" spans="1:16" x14ac:dyDescent="0.25">
      <c r="A17" s="28"/>
      <c r="B17" s="28"/>
      <c r="C17" s="28"/>
      <c r="D17" s="28"/>
      <c r="E17" s="28"/>
      <c r="F17" s="28"/>
      <c r="G17" s="28"/>
      <c r="H17" s="28"/>
      <c r="I17" s="28"/>
      <c r="J17" s="28"/>
      <c r="K17" s="28"/>
      <c r="L17" s="28"/>
      <c r="M17" s="28"/>
      <c r="N17" s="28"/>
      <c r="O17" s="28"/>
      <c r="P17" s="28"/>
    </row>
    <row r="18" spans="1:16" ht="15.75" x14ac:dyDescent="0.25">
      <c r="A18" s="4" t="s">
        <v>19</v>
      </c>
    </row>
    <row r="19" spans="1:16" ht="360.75" customHeight="1" x14ac:dyDescent="0.25">
      <c r="A19" s="21" t="s">
        <v>402</v>
      </c>
    </row>
    <row r="22" spans="1:16" ht="15.75" x14ac:dyDescent="0.25">
      <c r="A22" s="4" t="s">
        <v>188</v>
      </c>
    </row>
    <row r="23" spans="1:16" ht="360" customHeight="1" x14ac:dyDescent="0.25">
      <c r="A23" s="21" t="s">
        <v>403</v>
      </c>
    </row>
    <row r="26" spans="1:16" x14ac:dyDescent="0.2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5" x14ac:dyDescent="0.25"/>
  <cols>
    <col min="1" max="1" width="27.28515625" customWidth="1"/>
    <col min="2" max="2" width="21.85546875" customWidth="1"/>
    <col min="3" max="3" width="9.85546875" bestFit="1" customWidth="1"/>
  </cols>
  <sheetData>
    <row r="1" spans="1:3" x14ac:dyDescent="0.25">
      <c r="A1" t="s">
        <v>20</v>
      </c>
      <c r="B1" t="s">
        <v>21</v>
      </c>
      <c r="C1" t="s">
        <v>200</v>
      </c>
    </row>
    <row r="2" spans="1:3" x14ac:dyDescent="0.25">
      <c r="A2" t="s">
        <v>22</v>
      </c>
      <c r="B2" s="20">
        <v>1388614</v>
      </c>
      <c r="C2" t="s">
        <v>201</v>
      </c>
    </row>
    <row r="3" spans="1:3" x14ac:dyDescent="0.25">
      <c r="A3" t="s">
        <v>23</v>
      </c>
      <c r="B3" s="20">
        <v>2201389</v>
      </c>
      <c r="C3" t="s">
        <v>202</v>
      </c>
    </row>
    <row r="4" spans="1:3" x14ac:dyDescent="0.25">
      <c r="A4" t="s">
        <v>24</v>
      </c>
      <c r="B4" s="20">
        <v>1883401</v>
      </c>
      <c r="C4" t="s">
        <v>203</v>
      </c>
    </row>
    <row r="5" spans="1:3" x14ac:dyDescent="0.25">
      <c r="A5" t="s">
        <v>25</v>
      </c>
      <c r="B5" s="20">
        <v>1109832</v>
      </c>
      <c r="C5" t="s">
        <v>204</v>
      </c>
    </row>
    <row r="6" spans="1:3" x14ac:dyDescent="0.25">
      <c r="A6" t="s">
        <v>26</v>
      </c>
      <c r="B6" s="20">
        <v>944152</v>
      </c>
      <c r="C6" t="s">
        <v>205</v>
      </c>
    </row>
    <row r="7" spans="1:3" x14ac:dyDescent="0.25">
      <c r="A7" t="s">
        <v>27</v>
      </c>
      <c r="B7" s="20">
        <v>1411903</v>
      </c>
      <c r="C7" t="s">
        <v>206</v>
      </c>
    </row>
    <row r="8" spans="1:3" x14ac:dyDescent="0.25">
      <c r="A8" t="s">
        <v>28</v>
      </c>
      <c r="B8" s="20">
        <v>8517116</v>
      </c>
      <c r="C8" t="s">
        <v>207</v>
      </c>
    </row>
    <row r="9" spans="1:3" x14ac:dyDescent="0.25">
      <c r="A9" t="s">
        <v>29</v>
      </c>
      <c r="B9" s="20">
        <v>1162550</v>
      </c>
      <c r="C9" t="s">
        <v>208</v>
      </c>
    </row>
    <row r="10" spans="1:3" x14ac:dyDescent="0.25">
      <c r="A10" t="s">
        <v>30</v>
      </c>
      <c r="B10" s="20">
        <v>1374354</v>
      </c>
      <c r="C10" t="s">
        <v>209</v>
      </c>
    </row>
    <row r="11" spans="1:3" x14ac:dyDescent="0.25">
      <c r="A11" t="s">
        <v>31</v>
      </c>
      <c r="B11" s="20">
        <v>2114114</v>
      </c>
      <c r="C11" t="s">
        <v>210</v>
      </c>
    </row>
    <row r="12" spans="1:3" x14ac:dyDescent="0.25">
      <c r="A12" t="s">
        <v>32</v>
      </c>
      <c r="B12" s="20">
        <v>2661297</v>
      </c>
      <c r="C12" t="s">
        <v>211</v>
      </c>
    </row>
    <row r="13" spans="1:3" x14ac:dyDescent="0.25">
      <c r="A13" t="s">
        <v>33</v>
      </c>
      <c r="B13" s="20">
        <v>550292</v>
      </c>
      <c r="C13" t="s">
        <v>212</v>
      </c>
    </row>
    <row r="14" spans="1:3" x14ac:dyDescent="0.25">
      <c r="A14" t="s">
        <v>34</v>
      </c>
      <c r="B14" s="20">
        <v>3493673</v>
      </c>
      <c r="C14" t="s">
        <v>213</v>
      </c>
    </row>
    <row r="15" spans="1:3" x14ac:dyDescent="0.25">
      <c r="A15" t="s">
        <v>35</v>
      </c>
      <c r="B15" s="20">
        <v>2042535</v>
      </c>
      <c r="C15" t="s">
        <v>214</v>
      </c>
    </row>
    <row r="16" spans="1:3" x14ac:dyDescent="0.25">
      <c r="A16" t="s">
        <v>36</v>
      </c>
      <c r="B16" s="20">
        <v>1868587</v>
      </c>
      <c r="C16" t="s">
        <v>215</v>
      </c>
    </row>
    <row r="17" spans="1:3" x14ac:dyDescent="0.25">
      <c r="A17" t="s">
        <v>37</v>
      </c>
      <c r="B17" s="20">
        <v>3084806</v>
      </c>
      <c r="C17" t="s">
        <v>216</v>
      </c>
    </row>
    <row r="18" spans="1:3" x14ac:dyDescent="0.25">
      <c r="A18" t="s">
        <v>38</v>
      </c>
      <c r="B18" s="20">
        <v>1810484</v>
      </c>
      <c r="C18" t="s">
        <v>217</v>
      </c>
    </row>
    <row r="19" spans="1:3" x14ac:dyDescent="0.25">
      <c r="A19" t="s">
        <v>39</v>
      </c>
      <c r="B19" s="20">
        <v>2541797</v>
      </c>
      <c r="C19" t="s">
        <v>218</v>
      </c>
    </row>
    <row r="20" spans="1:3" x14ac:dyDescent="0.25">
      <c r="A20" t="s">
        <v>40</v>
      </c>
      <c r="B20" s="20">
        <v>1242081</v>
      </c>
      <c r="C20" t="s">
        <v>219</v>
      </c>
    </row>
    <row r="21" spans="1:3" x14ac:dyDescent="0.25">
      <c r="A21" t="s">
        <v>41</v>
      </c>
      <c r="B21" s="20">
        <v>1400105</v>
      </c>
      <c r="C21" t="s">
        <v>220</v>
      </c>
    </row>
    <row r="22" spans="1:3" x14ac:dyDescent="0.25">
      <c r="A22" t="s">
        <v>42</v>
      </c>
      <c r="B22" s="20">
        <v>3534503</v>
      </c>
      <c r="C22" t="s">
        <v>221</v>
      </c>
    </row>
    <row r="23" spans="1:3" x14ac:dyDescent="0.25">
      <c r="A23" t="s">
        <v>43</v>
      </c>
      <c r="B23" s="20">
        <v>1955430</v>
      </c>
      <c r="C23" t="s">
        <v>222</v>
      </c>
    </row>
    <row r="24" spans="1:3" x14ac:dyDescent="0.25">
      <c r="A24" t="s">
        <v>44</v>
      </c>
      <c r="B24" s="20">
        <v>1316999</v>
      </c>
      <c r="C24" t="s">
        <v>223</v>
      </c>
    </row>
    <row r="25" spans="1:3" x14ac:dyDescent="0.25">
      <c r="A25" t="s">
        <v>45</v>
      </c>
      <c r="B25" s="20">
        <v>2206178</v>
      </c>
      <c r="C25" t="s">
        <v>224</v>
      </c>
    </row>
    <row r="26" spans="1:3" x14ac:dyDescent="0.25">
      <c r="A26" t="s">
        <v>46</v>
      </c>
      <c r="B26" s="20">
        <v>2231395</v>
      </c>
      <c r="C26" t="s">
        <v>225</v>
      </c>
    </row>
    <row r="27" spans="1:3" x14ac:dyDescent="0.25">
      <c r="A27" t="s">
        <v>47</v>
      </c>
      <c r="B27" s="20">
        <v>74202</v>
      </c>
      <c r="C27" t="s">
        <v>226</v>
      </c>
    </row>
    <row r="28" spans="1:3" x14ac:dyDescent="0.25">
      <c r="A28" t="s">
        <v>48</v>
      </c>
      <c r="B28" s="20">
        <v>4248271</v>
      </c>
      <c r="C28" t="s">
        <v>227</v>
      </c>
    </row>
    <row r="29" spans="1:3" x14ac:dyDescent="0.25">
      <c r="A29" t="s">
        <v>49</v>
      </c>
      <c r="B29" s="20">
        <v>4292363</v>
      </c>
      <c r="C29" t="s">
        <v>228</v>
      </c>
    </row>
    <row r="30" spans="1:3" x14ac:dyDescent="0.25">
      <c r="A30" t="s">
        <v>50</v>
      </c>
      <c r="B30" s="20">
        <v>2358907</v>
      </c>
      <c r="C30" t="s">
        <v>229</v>
      </c>
    </row>
    <row r="31" spans="1:3" x14ac:dyDescent="0.25">
      <c r="A31" t="s">
        <v>51</v>
      </c>
      <c r="B31" s="20">
        <v>2131203</v>
      </c>
      <c r="C31" t="s">
        <v>230</v>
      </c>
    </row>
    <row r="32" spans="1:3" x14ac:dyDescent="0.25">
      <c r="A32" t="s">
        <v>52</v>
      </c>
      <c r="B32" s="20">
        <v>2073329</v>
      </c>
      <c r="C32" t="s">
        <v>231</v>
      </c>
    </row>
    <row r="33" spans="1:3" x14ac:dyDescent="0.25">
      <c r="A33" t="s">
        <v>53</v>
      </c>
      <c r="B33" s="20">
        <v>762199</v>
      </c>
      <c r="C33" t="s">
        <v>232</v>
      </c>
    </row>
    <row r="34" spans="1:3" x14ac:dyDescent="0.25">
      <c r="A34" t="s">
        <v>54</v>
      </c>
      <c r="B34" s="20">
        <v>1746782</v>
      </c>
      <c r="C34" t="s">
        <v>233</v>
      </c>
    </row>
    <row r="35" spans="1:3" x14ac:dyDescent="0.25">
      <c r="A35" t="s">
        <v>55</v>
      </c>
      <c r="B35" s="20">
        <v>5516528</v>
      </c>
      <c r="C35" t="s">
        <v>234</v>
      </c>
    </row>
    <row r="36" spans="1:3" x14ac:dyDescent="0.25">
      <c r="A36" t="s">
        <v>56</v>
      </c>
      <c r="B36" s="20">
        <v>5437789</v>
      </c>
      <c r="C36" t="s">
        <v>235</v>
      </c>
    </row>
    <row r="37" spans="1:3" x14ac:dyDescent="0.25">
      <c r="A37" t="s">
        <v>57</v>
      </c>
      <c r="B37" s="20">
        <v>2296275</v>
      </c>
      <c r="C37" t="s">
        <v>236</v>
      </c>
    </row>
    <row r="38" spans="1:3" x14ac:dyDescent="0.25">
      <c r="A38" t="s">
        <v>58</v>
      </c>
      <c r="B38" s="20">
        <v>2595690</v>
      </c>
      <c r="C38" t="s">
        <v>237</v>
      </c>
    </row>
    <row r="39" spans="1:3" x14ac:dyDescent="0.25">
      <c r="A39" t="s">
        <v>59</v>
      </c>
      <c r="B39" s="20">
        <v>2374965</v>
      </c>
      <c r="C39" t="s">
        <v>238</v>
      </c>
    </row>
    <row r="40" spans="1:3" x14ac:dyDescent="0.25">
      <c r="A40" t="s">
        <v>60</v>
      </c>
      <c r="B40" s="20">
        <v>2155885</v>
      </c>
      <c r="C40" t="s">
        <v>239</v>
      </c>
    </row>
    <row r="41" spans="1:3" x14ac:dyDescent="0.25">
      <c r="A41" t="s">
        <v>61</v>
      </c>
      <c r="B41" s="20">
        <v>2199077</v>
      </c>
      <c r="C41" t="s">
        <v>240</v>
      </c>
    </row>
    <row r="42" spans="1:3" x14ac:dyDescent="0.25">
      <c r="A42" t="s">
        <v>62</v>
      </c>
      <c r="B42" s="20">
        <v>3932344</v>
      </c>
      <c r="C42" t="s">
        <v>241</v>
      </c>
    </row>
    <row r="43" spans="1:3" x14ac:dyDescent="0.25">
      <c r="A43" t="s">
        <v>63</v>
      </c>
      <c r="B43" s="20">
        <v>1975008</v>
      </c>
      <c r="C43" t="s">
        <v>242</v>
      </c>
    </row>
    <row r="44" spans="1:3" x14ac:dyDescent="0.25">
      <c r="A44" t="s">
        <v>64</v>
      </c>
      <c r="B44" s="20">
        <v>9002564</v>
      </c>
      <c r="C44" t="s">
        <v>243</v>
      </c>
    </row>
    <row r="45" spans="1:3" x14ac:dyDescent="0.25">
      <c r="A45" t="s">
        <v>65</v>
      </c>
      <c r="B45" s="20">
        <v>1723537</v>
      </c>
      <c r="C45" t="s">
        <v>244</v>
      </c>
    </row>
    <row r="46" spans="1:3" x14ac:dyDescent="0.25">
      <c r="A46" t="s">
        <v>66</v>
      </c>
      <c r="B46" s="20">
        <v>3847684</v>
      </c>
      <c r="C46" t="s">
        <v>245</v>
      </c>
    </row>
    <row r="47" spans="1:3" x14ac:dyDescent="0.25">
      <c r="A47" t="s">
        <v>67</v>
      </c>
      <c r="B47" s="20">
        <v>2023129</v>
      </c>
      <c r="C47" t="s">
        <v>246</v>
      </c>
    </row>
    <row r="48" spans="1:3" x14ac:dyDescent="0.25">
      <c r="A48" t="s">
        <v>68</v>
      </c>
      <c r="B48" s="20">
        <v>2136776</v>
      </c>
      <c r="C48" t="s">
        <v>247</v>
      </c>
    </row>
    <row r="49" spans="1:3" x14ac:dyDescent="0.25">
      <c r="A49" t="s">
        <v>69</v>
      </c>
      <c r="B49" s="20">
        <v>972013</v>
      </c>
      <c r="C49" t="s">
        <v>248</v>
      </c>
    </row>
    <row r="50" spans="1:3" x14ac:dyDescent="0.25">
      <c r="A50" t="s">
        <v>70</v>
      </c>
      <c r="B50" s="20">
        <v>1396705</v>
      </c>
      <c r="C50" t="s">
        <v>249</v>
      </c>
    </row>
    <row r="51" spans="1:3" x14ac:dyDescent="0.25">
      <c r="A51" t="s">
        <v>71</v>
      </c>
      <c r="B51" s="20">
        <v>7230797</v>
      </c>
      <c r="C51" t="s">
        <v>250</v>
      </c>
    </row>
    <row r="52" spans="1:3" x14ac:dyDescent="0.25">
      <c r="A52" t="s">
        <v>72</v>
      </c>
      <c r="B52" s="20">
        <v>1746224</v>
      </c>
      <c r="C52" t="s">
        <v>251</v>
      </c>
    </row>
    <row r="53" spans="1:3" x14ac:dyDescent="0.25">
      <c r="A53" t="s">
        <v>73</v>
      </c>
      <c r="B53" s="20">
        <v>1474947</v>
      </c>
      <c r="C53" t="s">
        <v>252</v>
      </c>
    </row>
    <row r="54" spans="1:3" x14ac:dyDescent="0.25">
      <c r="A54" t="s">
        <v>74</v>
      </c>
      <c r="B54" s="20">
        <v>762125</v>
      </c>
      <c r="C54" t="s">
        <v>253</v>
      </c>
    </row>
    <row r="55" spans="1:3" x14ac:dyDescent="0.25">
      <c r="A55" t="s">
        <v>75</v>
      </c>
      <c r="B55" s="20">
        <v>1529476</v>
      </c>
      <c r="C55" t="s">
        <v>254</v>
      </c>
    </row>
    <row r="56" spans="1:3" x14ac:dyDescent="0.25">
      <c r="A56" t="s">
        <v>76</v>
      </c>
      <c r="B56" s="20">
        <v>1339266</v>
      </c>
      <c r="C56" t="s">
        <v>255</v>
      </c>
    </row>
    <row r="57" spans="1:3" x14ac:dyDescent="0.25">
      <c r="A57" t="s">
        <v>77</v>
      </c>
      <c r="B57" s="20">
        <v>6287756</v>
      </c>
      <c r="C57" t="s">
        <v>256</v>
      </c>
    </row>
    <row r="58" spans="1:3" x14ac:dyDescent="0.25">
      <c r="A58" t="s">
        <v>78</v>
      </c>
      <c r="B58" s="20">
        <v>1583351</v>
      </c>
      <c r="C58" t="s">
        <v>257</v>
      </c>
    </row>
    <row r="59" spans="1:3" x14ac:dyDescent="0.25">
      <c r="A59" t="s">
        <v>79</v>
      </c>
      <c r="B59" s="20">
        <v>1519832</v>
      </c>
      <c r="C59" t="s">
        <v>258</v>
      </c>
    </row>
    <row r="60" spans="1:3" x14ac:dyDescent="0.25">
      <c r="A60" t="s">
        <v>80</v>
      </c>
      <c r="B60" s="20">
        <v>1165590</v>
      </c>
      <c r="C60" t="s">
        <v>259</v>
      </c>
    </row>
    <row r="61" spans="1:3" x14ac:dyDescent="0.25">
      <c r="A61" t="s">
        <v>81</v>
      </c>
      <c r="B61" s="20">
        <v>19259</v>
      </c>
      <c r="C61" t="s">
        <v>260</v>
      </c>
    </row>
    <row r="62" spans="1:3" x14ac:dyDescent="0.25">
      <c r="A62" t="s">
        <v>82</v>
      </c>
      <c r="B62" s="20">
        <v>1955623</v>
      </c>
      <c r="C62" t="s">
        <v>261</v>
      </c>
    </row>
    <row r="63" spans="1:3" x14ac:dyDescent="0.25">
      <c r="A63" t="s">
        <v>83</v>
      </c>
      <c r="B63" s="20">
        <v>1318267</v>
      </c>
      <c r="C63" t="s">
        <v>262</v>
      </c>
    </row>
    <row r="64" spans="1:3" x14ac:dyDescent="0.25">
      <c r="A64" t="s">
        <v>84</v>
      </c>
      <c r="B64" s="20">
        <v>9375077</v>
      </c>
      <c r="C64" t="s">
        <v>263</v>
      </c>
    </row>
    <row r="65" spans="1:3" x14ac:dyDescent="0.25">
      <c r="A65" t="s">
        <v>85</v>
      </c>
      <c r="B65" s="20">
        <v>2209684</v>
      </c>
      <c r="C65" t="s">
        <v>264</v>
      </c>
    </row>
    <row r="66" spans="1:3" x14ac:dyDescent="0.25">
      <c r="A66" t="s">
        <v>86</v>
      </c>
      <c r="B66" s="20">
        <v>871710</v>
      </c>
      <c r="C66" t="s">
        <v>265</v>
      </c>
    </row>
    <row r="67" spans="1:3" x14ac:dyDescent="0.25">
      <c r="A67" t="s">
        <v>87</v>
      </c>
      <c r="B67" s="20">
        <v>2828570</v>
      </c>
      <c r="C67" t="s">
        <v>266</v>
      </c>
    </row>
    <row r="68" spans="1:3" x14ac:dyDescent="0.25">
      <c r="A68" t="s">
        <v>88</v>
      </c>
      <c r="B68" s="20">
        <v>1485939</v>
      </c>
      <c r="C68" t="s">
        <v>267</v>
      </c>
    </row>
    <row r="69" spans="1:3" x14ac:dyDescent="0.25">
      <c r="A69" t="s">
        <v>89</v>
      </c>
      <c r="B69" s="20">
        <v>2294810</v>
      </c>
      <c r="C69" t="s">
        <v>268</v>
      </c>
    </row>
    <row r="70" spans="1:3" x14ac:dyDescent="0.25">
      <c r="A70" t="s">
        <v>90</v>
      </c>
      <c r="B70" s="20">
        <v>8392189</v>
      </c>
      <c r="C70" t="s">
        <v>269</v>
      </c>
    </row>
    <row r="71" spans="1:3" x14ac:dyDescent="0.25">
      <c r="A71" t="s">
        <v>91</v>
      </c>
      <c r="B71" s="20">
        <v>5035068</v>
      </c>
      <c r="C71" t="s">
        <v>270</v>
      </c>
    </row>
    <row r="72" spans="1:3" x14ac:dyDescent="0.25">
      <c r="A72" t="s">
        <v>92</v>
      </c>
      <c r="B72" s="20">
        <v>2393394</v>
      </c>
      <c r="C72" t="s">
        <v>271</v>
      </c>
    </row>
    <row r="73" spans="1:3" x14ac:dyDescent="0.25">
      <c r="A73" t="s">
        <v>93</v>
      </c>
      <c r="B73" s="20">
        <v>3671668</v>
      </c>
      <c r="C73" t="s">
        <v>272</v>
      </c>
    </row>
    <row r="74" spans="1:3" x14ac:dyDescent="0.25">
      <c r="A74" t="s">
        <v>94</v>
      </c>
      <c r="B74" s="20">
        <v>2080321</v>
      </c>
      <c r="C74" t="s">
        <v>273</v>
      </c>
    </row>
    <row r="75" spans="1:3" x14ac:dyDescent="0.25">
      <c r="A75" t="s">
        <v>95</v>
      </c>
      <c r="B75" s="20">
        <v>5122090</v>
      </c>
      <c r="C75" t="s">
        <v>274</v>
      </c>
    </row>
    <row r="76" spans="1:3" x14ac:dyDescent="0.25">
      <c r="A76" t="s">
        <v>96</v>
      </c>
      <c r="B76" s="20">
        <v>4497268</v>
      </c>
      <c r="C76" t="s">
        <v>275</v>
      </c>
    </row>
    <row r="77" spans="1:3" x14ac:dyDescent="0.25">
      <c r="A77" t="s">
        <v>97</v>
      </c>
      <c r="B77" s="20">
        <v>1198606</v>
      </c>
      <c r="C77" t="s">
        <v>276</v>
      </c>
    </row>
    <row r="78" spans="1:3" x14ac:dyDescent="0.25">
      <c r="A78" t="s">
        <v>98</v>
      </c>
      <c r="B78" s="20">
        <v>4054617</v>
      </c>
      <c r="C78" t="s">
        <v>277</v>
      </c>
    </row>
    <row r="79" spans="1:3" x14ac:dyDescent="0.25">
      <c r="A79" t="s">
        <v>99</v>
      </c>
      <c r="B79" s="20">
        <v>1517596</v>
      </c>
      <c r="C79" t="s">
        <v>278</v>
      </c>
    </row>
    <row r="80" spans="1:3" x14ac:dyDescent="0.25">
      <c r="A80" t="s">
        <v>100</v>
      </c>
      <c r="B80" s="20">
        <v>1137446</v>
      </c>
      <c r="C80" t="s">
        <v>279</v>
      </c>
    </row>
    <row r="81" spans="1:3" x14ac:dyDescent="0.25">
      <c r="A81" t="s">
        <v>101</v>
      </c>
      <c r="B81" s="20">
        <v>1152696</v>
      </c>
      <c r="C81" t="s">
        <v>280</v>
      </c>
    </row>
    <row r="82" spans="1:3" x14ac:dyDescent="0.25">
      <c r="A82" t="s">
        <v>102</v>
      </c>
      <c r="B82" s="20">
        <v>1381035</v>
      </c>
      <c r="C82" t="s">
        <v>281</v>
      </c>
    </row>
    <row r="83" spans="1:3" x14ac:dyDescent="0.25">
      <c r="A83" t="s">
        <v>103</v>
      </c>
      <c r="B83" s="20">
        <v>2282513</v>
      </c>
      <c r="C83" t="s">
        <v>282</v>
      </c>
    </row>
    <row r="84" spans="1:3" x14ac:dyDescent="0.25">
      <c r="A84" t="s">
        <v>104</v>
      </c>
      <c r="B84" s="20">
        <v>2233211</v>
      </c>
      <c r="C84" t="s">
        <v>283</v>
      </c>
    </row>
    <row r="85" spans="1:3" x14ac:dyDescent="0.25">
      <c r="A85" t="s">
        <v>105</v>
      </c>
      <c r="B85" s="20">
        <v>6355073</v>
      </c>
      <c r="C85" t="s">
        <v>284</v>
      </c>
    </row>
    <row r="86" spans="1:3" x14ac:dyDescent="0.25">
      <c r="A86" t="s">
        <v>106</v>
      </c>
      <c r="B86" s="20">
        <v>1185809</v>
      </c>
      <c r="C86" t="s">
        <v>285</v>
      </c>
    </row>
    <row r="87" spans="1:3" x14ac:dyDescent="0.25">
      <c r="A87" t="s">
        <v>107</v>
      </c>
      <c r="B87" s="20">
        <v>1157231</v>
      </c>
      <c r="C87" t="s">
        <v>286</v>
      </c>
    </row>
    <row r="88" spans="1:3" x14ac:dyDescent="0.25">
      <c r="A88" t="s">
        <v>108</v>
      </c>
      <c r="B88" s="20">
        <v>1919433</v>
      </c>
      <c r="C88" t="s">
        <v>287</v>
      </c>
    </row>
    <row r="89" spans="1:3" x14ac:dyDescent="0.25">
      <c r="A89" t="s">
        <v>109</v>
      </c>
      <c r="B89" s="20">
        <v>1405167</v>
      </c>
      <c r="C89" t="s">
        <v>288</v>
      </c>
    </row>
    <row r="90" spans="1:3" x14ac:dyDescent="0.25">
      <c r="A90" t="s">
        <v>110</v>
      </c>
      <c r="B90" s="20">
        <v>1568096</v>
      </c>
      <c r="C90" t="s">
        <v>289</v>
      </c>
    </row>
    <row r="91" spans="1:3" x14ac:dyDescent="0.25">
      <c r="A91" t="s">
        <v>111</v>
      </c>
      <c r="B91" s="20">
        <v>3685893</v>
      </c>
      <c r="C91" t="s">
        <v>290</v>
      </c>
    </row>
    <row r="92" spans="1:3" x14ac:dyDescent="0.25">
      <c r="A92" t="s">
        <v>112</v>
      </c>
      <c r="B92" s="20">
        <v>2313875</v>
      </c>
      <c r="C92" t="s">
        <v>291</v>
      </c>
    </row>
    <row r="93" spans="1:3" x14ac:dyDescent="0.25">
      <c r="A93" t="s">
        <v>113</v>
      </c>
      <c r="B93" s="20">
        <v>2357334</v>
      </c>
      <c r="C93" t="s">
        <v>292</v>
      </c>
    </row>
    <row r="94" spans="1:3" x14ac:dyDescent="0.25">
      <c r="A94" t="s">
        <v>114</v>
      </c>
      <c r="B94" s="20">
        <v>5364086</v>
      </c>
      <c r="C94" t="s">
        <v>293</v>
      </c>
    </row>
    <row r="95" spans="1:3" x14ac:dyDescent="0.25">
      <c r="A95" t="s">
        <v>115</v>
      </c>
      <c r="B95" s="20">
        <v>1706914</v>
      </c>
      <c r="C95" t="s">
        <v>294</v>
      </c>
    </row>
    <row r="96" spans="1:3" x14ac:dyDescent="0.25">
      <c r="A96" t="s">
        <v>116</v>
      </c>
      <c r="B96" s="20">
        <v>3485073</v>
      </c>
      <c r="C96" t="s">
        <v>295</v>
      </c>
    </row>
    <row r="97" spans="1:3" x14ac:dyDescent="0.25">
      <c r="A97" t="s">
        <v>117</v>
      </c>
      <c r="B97" s="20">
        <v>1207026</v>
      </c>
      <c r="C97" t="s">
        <v>296</v>
      </c>
    </row>
    <row r="98" spans="1:3" x14ac:dyDescent="0.25">
      <c r="A98" t="s">
        <v>118</v>
      </c>
      <c r="B98" s="20">
        <v>1952909</v>
      </c>
      <c r="C98" t="s">
        <v>297</v>
      </c>
    </row>
    <row r="99" spans="1:3" x14ac:dyDescent="0.25">
      <c r="A99" t="s">
        <v>119</v>
      </c>
      <c r="B99" s="20">
        <v>1354176</v>
      </c>
      <c r="C99" t="s">
        <v>298</v>
      </c>
    </row>
    <row r="100" spans="1:3" x14ac:dyDescent="0.25">
      <c r="A100" t="s">
        <v>120</v>
      </c>
      <c r="B100" s="20">
        <v>866118</v>
      </c>
      <c r="C100" t="s">
        <v>299</v>
      </c>
    </row>
    <row r="101" spans="1:3" x14ac:dyDescent="0.25">
      <c r="A101" t="s">
        <v>121</v>
      </c>
      <c r="B101" s="20">
        <v>1697214</v>
      </c>
      <c r="C101" t="s">
        <v>300</v>
      </c>
    </row>
    <row r="102" spans="1:3" x14ac:dyDescent="0.25">
      <c r="A102" t="s">
        <v>122</v>
      </c>
      <c r="B102" s="20">
        <v>1095342</v>
      </c>
      <c r="C102" t="s">
        <v>301</v>
      </c>
    </row>
    <row r="103" spans="1:3" x14ac:dyDescent="0.25">
      <c r="A103" t="s">
        <v>123</v>
      </c>
      <c r="B103" s="20">
        <v>1005031</v>
      </c>
      <c r="C103" t="s">
        <v>302</v>
      </c>
    </row>
    <row r="104" spans="1:3" x14ac:dyDescent="0.25">
      <c r="A104" t="s">
        <v>124</v>
      </c>
      <c r="B104" s="20">
        <v>1685628</v>
      </c>
      <c r="C104" t="s">
        <v>303</v>
      </c>
    </row>
    <row r="105" spans="1:3" x14ac:dyDescent="0.25">
      <c r="A105" t="s">
        <v>125</v>
      </c>
      <c r="B105" s="20">
        <v>2045957</v>
      </c>
      <c r="C105" t="s">
        <v>304</v>
      </c>
    </row>
    <row r="106" spans="1:3" x14ac:dyDescent="0.25">
      <c r="A106" t="s">
        <v>126</v>
      </c>
      <c r="B106" s="20">
        <v>206408</v>
      </c>
      <c r="C106" t="s">
        <v>305</v>
      </c>
    </row>
    <row r="107" spans="1:3" x14ac:dyDescent="0.25">
      <c r="A107" t="s">
        <v>127</v>
      </c>
      <c r="B107" s="20">
        <v>2003953</v>
      </c>
      <c r="C107" t="s">
        <v>306</v>
      </c>
    </row>
    <row r="108" spans="1:3" x14ac:dyDescent="0.25">
      <c r="A108" t="s">
        <v>128</v>
      </c>
      <c r="B108" s="20">
        <v>2810390</v>
      </c>
      <c r="C108" t="s">
        <v>307</v>
      </c>
    </row>
    <row r="109" spans="1:3" x14ac:dyDescent="0.25">
      <c r="A109" t="s">
        <v>129</v>
      </c>
      <c r="B109" s="20">
        <v>2319096</v>
      </c>
      <c r="C109" t="s">
        <v>308</v>
      </c>
    </row>
    <row r="110" spans="1:3" x14ac:dyDescent="0.25">
      <c r="A110" t="s">
        <v>130</v>
      </c>
      <c r="B110" s="20">
        <v>4114255</v>
      </c>
      <c r="C110" t="s">
        <v>309</v>
      </c>
    </row>
    <row r="111" spans="1:3" x14ac:dyDescent="0.25">
      <c r="A111" t="s">
        <v>131</v>
      </c>
      <c r="B111" s="20">
        <v>2119773</v>
      </c>
      <c r="C111" t="s">
        <v>310</v>
      </c>
    </row>
    <row r="112" spans="1:3" x14ac:dyDescent="0.25">
      <c r="A112" t="s">
        <v>132</v>
      </c>
      <c r="B112" s="20">
        <v>783918</v>
      </c>
      <c r="C112" t="s">
        <v>311</v>
      </c>
    </row>
    <row r="113" spans="1:3" x14ac:dyDescent="0.25">
      <c r="A113" t="s">
        <v>133</v>
      </c>
      <c r="B113" s="20">
        <v>1323667</v>
      </c>
      <c r="C113" t="s">
        <v>312</v>
      </c>
    </row>
    <row r="114" spans="1:3" x14ac:dyDescent="0.25">
      <c r="A114" t="s">
        <v>134</v>
      </c>
      <c r="B114" s="20">
        <v>3798383</v>
      </c>
      <c r="C114" t="s">
        <v>313</v>
      </c>
    </row>
    <row r="115" spans="1:3" x14ac:dyDescent="0.25">
      <c r="A115" t="s">
        <v>135</v>
      </c>
      <c r="B115" s="20">
        <v>1422048</v>
      </c>
      <c r="C115" t="s">
        <v>314</v>
      </c>
    </row>
    <row r="116" spans="1:3" x14ac:dyDescent="0.25">
      <c r="A116" t="s">
        <v>136</v>
      </c>
      <c r="B116" s="20">
        <v>1391959</v>
      </c>
      <c r="C116" t="s">
        <v>315</v>
      </c>
    </row>
    <row r="117" spans="1:3" x14ac:dyDescent="0.25">
      <c r="A117" t="s">
        <v>137</v>
      </c>
      <c r="B117" s="20">
        <v>1687191</v>
      </c>
      <c r="C117" t="s">
        <v>316</v>
      </c>
    </row>
    <row r="118" spans="1:3" x14ac:dyDescent="0.25">
      <c r="A118" t="s">
        <v>138</v>
      </c>
      <c r="B118" s="20">
        <v>1253167</v>
      </c>
      <c r="C118" t="s">
        <v>317</v>
      </c>
    </row>
    <row r="119" spans="1:3" x14ac:dyDescent="0.25">
      <c r="A119" t="s">
        <v>139</v>
      </c>
      <c r="B119" s="20">
        <v>2388693</v>
      </c>
      <c r="C119" t="s">
        <v>318</v>
      </c>
    </row>
    <row r="120" spans="1:3" x14ac:dyDescent="0.25">
      <c r="A120" t="s">
        <v>140</v>
      </c>
      <c r="B120" s="20">
        <v>1464343</v>
      </c>
      <c r="C120" t="s">
        <v>319</v>
      </c>
    </row>
    <row r="121" spans="1:3" x14ac:dyDescent="0.25">
      <c r="A121" t="s">
        <v>141</v>
      </c>
      <c r="B121" s="20">
        <v>5386737</v>
      </c>
      <c r="C121" t="s">
        <v>320</v>
      </c>
    </row>
    <row r="122" spans="1:3" x14ac:dyDescent="0.25">
      <c r="A122" t="s">
        <v>142</v>
      </c>
      <c r="B122" s="20">
        <v>1951557</v>
      </c>
      <c r="C122" t="s">
        <v>321</v>
      </c>
    </row>
    <row r="123" spans="1:3" x14ac:dyDescent="0.25">
      <c r="A123" t="s">
        <v>143</v>
      </c>
      <c r="B123" s="20">
        <v>1285467</v>
      </c>
      <c r="C123" t="s">
        <v>322</v>
      </c>
    </row>
    <row r="124" spans="1:3" x14ac:dyDescent="0.25">
      <c r="A124" t="s">
        <v>144</v>
      </c>
      <c r="B124" s="20">
        <v>2025591</v>
      </c>
      <c r="C124" t="s">
        <v>323</v>
      </c>
    </row>
    <row r="125" spans="1:3" x14ac:dyDescent="0.25">
      <c r="A125" t="s">
        <v>145</v>
      </c>
      <c r="B125" s="20">
        <v>4960045</v>
      </c>
      <c r="C125" t="s">
        <v>324</v>
      </c>
    </row>
    <row r="126" spans="1:3" x14ac:dyDescent="0.25">
      <c r="A126" t="s">
        <v>146</v>
      </c>
      <c r="B126" s="20">
        <v>2384328</v>
      </c>
      <c r="C126" t="s">
        <v>325</v>
      </c>
    </row>
    <row r="127" spans="1:3" x14ac:dyDescent="0.25">
      <c r="A127" t="s">
        <v>147</v>
      </c>
      <c r="B127" s="20">
        <v>6075177</v>
      </c>
      <c r="C127" t="s">
        <v>326</v>
      </c>
    </row>
    <row r="128" spans="1:3" x14ac:dyDescent="0.25">
      <c r="A128" t="s">
        <v>148</v>
      </c>
      <c r="B128" s="20">
        <v>1121284</v>
      </c>
      <c r="C128" t="s">
        <v>327</v>
      </c>
    </row>
    <row r="129" spans="1:3" x14ac:dyDescent="0.25">
      <c r="A129" t="s">
        <v>149</v>
      </c>
      <c r="B129" s="20">
        <v>1169909</v>
      </c>
      <c r="C129" t="s">
        <v>328</v>
      </c>
    </row>
    <row r="130" spans="1:3" x14ac:dyDescent="0.25">
      <c r="A130" t="s">
        <v>150</v>
      </c>
      <c r="B130" s="20">
        <v>1755097</v>
      </c>
      <c r="C130" t="s">
        <v>329</v>
      </c>
    </row>
    <row r="131" spans="1:3" x14ac:dyDescent="0.25">
      <c r="A131" t="s">
        <v>151</v>
      </c>
      <c r="B131" s="20">
        <v>1177567</v>
      </c>
      <c r="C131" t="s">
        <v>330</v>
      </c>
    </row>
    <row r="132" spans="1:3" x14ac:dyDescent="0.25">
      <c r="A132" t="s">
        <v>152</v>
      </c>
      <c r="B132" s="20">
        <v>994936</v>
      </c>
      <c r="C132" t="s">
        <v>331</v>
      </c>
    </row>
    <row r="133" spans="1:3" x14ac:dyDescent="0.25">
      <c r="A133" t="s">
        <v>153</v>
      </c>
      <c r="B133" s="20">
        <v>1260132</v>
      </c>
      <c r="C133" t="s">
        <v>332</v>
      </c>
    </row>
    <row r="134" spans="1:3" x14ac:dyDescent="0.25">
      <c r="A134" t="s">
        <v>154</v>
      </c>
      <c r="B134" s="20">
        <v>2227967</v>
      </c>
      <c r="C134" t="s">
        <v>333</v>
      </c>
    </row>
    <row r="135" spans="1:3" x14ac:dyDescent="0.25">
      <c r="A135" t="s">
        <v>155</v>
      </c>
      <c r="B135" s="20">
        <v>1438259</v>
      </c>
      <c r="C135" t="s">
        <v>334</v>
      </c>
    </row>
    <row r="136" spans="1:3" x14ac:dyDescent="0.25">
      <c r="A136" t="s">
        <v>156</v>
      </c>
      <c r="B136" s="20">
        <v>2507665</v>
      </c>
      <c r="C136" t="s">
        <v>335</v>
      </c>
    </row>
    <row r="137" spans="1:3" x14ac:dyDescent="0.25">
      <c r="A137" t="s">
        <v>157</v>
      </c>
      <c r="B137" s="20">
        <v>2177567</v>
      </c>
      <c r="C137" t="s">
        <v>336</v>
      </c>
    </row>
    <row r="138" spans="1:3" x14ac:dyDescent="0.25">
      <c r="A138" t="s">
        <v>158</v>
      </c>
      <c r="B138" s="20">
        <v>1655719</v>
      </c>
      <c r="C138" t="s">
        <v>337</v>
      </c>
    </row>
    <row r="139" spans="1:3" x14ac:dyDescent="0.25">
      <c r="A139" t="s">
        <v>159</v>
      </c>
      <c r="B139" s="20">
        <v>1973214</v>
      </c>
      <c r="C139" t="s">
        <v>338</v>
      </c>
    </row>
    <row r="140" spans="1:3" x14ac:dyDescent="0.25">
      <c r="A140" t="s">
        <v>160</v>
      </c>
      <c r="B140" s="20">
        <v>1252767</v>
      </c>
      <c r="C140" t="s">
        <v>339</v>
      </c>
    </row>
    <row r="141" spans="1:3" x14ac:dyDescent="0.25">
      <c r="A141" t="s">
        <v>161</v>
      </c>
      <c r="B141" s="20">
        <v>3398430</v>
      </c>
      <c r="C141" t="s">
        <v>340</v>
      </c>
    </row>
    <row r="142" spans="1:3" x14ac:dyDescent="0.25">
      <c r="A142" t="s">
        <v>162</v>
      </c>
      <c r="B142" s="20">
        <v>761782</v>
      </c>
      <c r="C142" t="s">
        <v>341</v>
      </c>
    </row>
    <row r="143" spans="1:3" x14ac:dyDescent="0.25">
      <c r="A143" t="s">
        <v>163</v>
      </c>
      <c r="B143" s="20">
        <v>2212835</v>
      </c>
      <c r="C143" t="s">
        <v>342</v>
      </c>
    </row>
    <row r="144" spans="1:3" x14ac:dyDescent="0.25">
      <c r="A144" t="s">
        <v>164</v>
      </c>
      <c r="B144" s="20">
        <v>5024000</v>
      </c>
      <c r="C144" t="s">
        <v>343</v>
      </c>
    </row>
    <row r="145" spans="1:3" x14ac:dyDescent="0.25">
      <c r="A145" t="s">
        <v>165</v>
      </c>
      <c r="B145" s="20">
        <v>2012305</v>
      </c>
      <c r="C145" t="s">
        <v>344</v>
      </c>
    </row>
    <row r="146" spans="1:3" x14ac:dyDescent="0.25">
      <c r="A146" t="s">
        <v>166</v>
      </c>
      <c r="B146" s="20">
        <v>1739737</v>
      </c>
      <c r="C146" t="s">
        <v>345</v>
      </c>
    </row>
    <row r="147" spans="1:3" x14ac:dyDescent="0.25">
      <c r="A147" t="s">
        <v>167</v>
      </c>
      <c r="B147" s="20">
        <v>2421506</v>
      </c>
      <c r="C147" t="s">
        <v>346</v>
      </c>
    </row>
    <row r="148" spans="1:3" x14ac:dyDescent="0.25">
      <c r="A148" t="s">
        <v>168</v>
      </c>
      <c r="B148" s="20">
        <v>2772576</v>
      </c>
      <c r="C148" t="s">
        <v>347</v>
      </c>
    </row>
    <row r="149" spans="1:3" x14ac:dyDescent="0.25">
      <c r="A149" t="s">
        <v>169</v>
      </c>
      <c r="B149" s="20">
        <v>724612</v>
      </c>
      <c r="C149" t="s">
        <v>348</v>
      </c>
    </row>
    <row r="150" spans="1:3" x14ac:dyDescent="0.25">
      <c r="A150" t="s">
        <v>170</v>
      </c>
      <c r="B150" s="20">
        <v>2738063</v>
      </c>
      <c r="C150" t="s">
        <v>349</v>
      </c>
    </row>
    <row r="151" spans="1:3" x14ac:dyDescent="0.25">
      <c r="A151" t="s">
        <v>171</v>
      </c>
      <c r="B151" s="20">
        <v>610750</v>
      </c>
      <c r="C151" t="s">
        <v>350</v>
      </c>
    </row>
    <row r="152" spans="1:3" x14ac:dyDescent="0.25">
      <c r="A152" t="s">
        <v>172</v>
      </c>
      <c r="B152" s="20">
        <v>2093393</v>
      </c>
      <c r="C152" t="s">
        <v>351</v>
      </c>
    </row>
    <row r="153" spans="1:3" x14ac:dyDescent="0.25">
      <c r="A153" t="s">
        <v>173</v>
      </c>
      <c r="B153" s="20">
        <v>3626617</v>
      </c>
      <c r="C153" t="s">
        <v>352</v>
      </c>
    </row>
    <row r="154" spans="1:3" x14ac:dyDescent="0.25">
      <c r="A154" t="s">
        <v>174</v>
      </c>
      <c r="B154" s="20">
        <v>1112947</v>
      </c>
      <c r="C154" t="s">
        <v>353</v>
      </c>
    </row>
    <row r="156" spans="1:3" x14ac:dyDescent="0.25">
      <c r="B156" s="20"/>
    </row>
    <row r="167" spans="1:1" x14ac:dyDescent="0.25">
      <c r="A167" t="s">
        <v>183</v>
      </c>
    </row>
    <row r="168" spans="1:1" x14ac:dyDescent="0.25">
      <c r="A168" t="s">
        <v>184</v>
      </c>
    </row>
    <row r="171" spans="1:1" x14ac:dyDescent="0.25">
      <c r="A171" t="s">
        <v>185</v>
      </c>
    </row>
    <row r="172" spans="1:1" x14ac:dyDescent="0.2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5" x14ac:dyDescent="0.25"/>
  <sheetData>
    <row r="1" spans="1:18" x14ac:dyDescent="0.2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25">
      <c r="A2" t="s">
        <v>194</v>
      </c>
      <c r="B2">
        <v>1</v>
      </c>
      <c r="C2">
        <v>1</v>
      </c>
      <c r="D2">
        <v>1</v>
      </c>
      <c r="E2">
        <v>1</v>
      </c>
      <c r="F2">
        <v>2</v>
      </c>
      <c r="G2">
        <v>1</v>
      </c>
      <c r="H2">
        <v>2</v>
      </c>
      <c r="I2">
        <v>3</v>
      </c>
      <c r="J2">
        <v>4</v>
      </c>
      <c r="K2">
        <v>5</v>
      </c>
      <c r="L2">
        <v>6</v>
      </c>
      <c r="M2">
        <v>7</v>
      </c>
      <c r="N2">
        <v>8</v>
      </c>
      <c r="O2">
        <v>1</v>
      </c>
      <c r="P2">
        <v>2</v>
      </c>
      <c r="Q2">
        <v>1</v>
      </c>
      <c r="R2" s="27">
        <v>2</v>
      </c>
    </row>
    <row r="3" spans="1:18" x14ac:dyDescent="0.2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60" x14ac:dyDescent="0.2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25">
      <c r="A5" t="s">
        <v>197</v>
      </c>
      <c r="B5" t="str">
        <f>IF(ISBLANK('Spend return'!B18),"BLANK",'Spend return'!B18)</f>
        <v>North Lincolnshire</v>
      </c>
      <c r="C5" t="str">
        <f>IF(ISBLANK('Spend return'!B18),"BLANK",INDEX('LA Allocations'!$C$2:$C$154,MATCH('Spend return'!B18,'LA Allocations'!$A$2:$A$154,0)))</f>
        <v>E06000013</v>
      </c>
      <c r="D5">
        <f>IF(ISBLANK('Spend return'!B19),"BLANK",'Spend return'!B19)</f>
        <v>1157231</v>
      </c>
      <c r="E5" t="str">
        <f>IF(ISBLANK('Spend return'!B24),"BLANK",'Spend return'!B24)</f>
        <v>Service Development Team</v>
      </c>
      <c r="F5" t="str">
        <f>IF(ISBLANK('Spend return'!B25),"BLANK",'Spend return'!B25)</f>
        <v>servicedevelopmentteam@northlincs.gov.uk</v>
      </c>
      <c r="G5" t="str">
        <f>IF(ISBLANK('Spend return'!B30),"BLANK",'Spend return'!B30)</f>
        <v>Yes - the funding has been allocated in full to adult social care</v>
      </c>
      <c r="H5" t="str">
        <f>IF(ISBLANK('Spend return'!B35),"BLANK",'Spend return'!B35)</f>
        <v>No - we are not targeting this area</v>
      </c>
      <c r="I5" t="str">
        <f>IF(ISBLANK('Spend return'!B36),"BLANK",'Spend return'!B36)</f>
        <v>Yes - we are targeting this area</v>
      </c>
      <c r="J5" t="str">
        <f>IF(ISBLANK('Spend return'!B37),"BLANK",'Spend return'!B37)</f>
        <v>Yes - we are targeting this area</v>
      </c>
      <c r="K5">
        <f>IF(ISBLANK('Spend return'!B42),"BLANK",'Spend return'!B42)</f>
        <v>0</v>
      </c>
      <c r="L5">
        <f>IF(ISBLANK('Spend return'!B43),"BLANK",'Spend return'!B43)</f>
        <v>783000</v>
      </c>
      <c r="M5">
        <f>IF(ISBLANK('Spend return'!B44),"BLANK",'Spend return'!B44)</f>
        <v>374231</v>
      </c>
      <c r="N5">
        <f>IF(ISBLANK('Spend return'!B45),"BLANK",'Spend return'!B45)</f>
        <v>1157231</v>
      </c>
      <c r="O5" t="str">
        <f>IF(ISBLANK('Qualitative report'!A19),"BLANK",'Qualitative report'!A19)</f>
        <v xml:space="preserve">Our previous allocation of the Market Sustainability and improvement Fund was spent on increases fees
Our 2023-24 allocation will be spent on increasing workforce capacity and retention, and reducing Adult Social Care waiting time vias some of the following projects;
•	Continuation of the Proud to Care recruitment campaign, which includes promotion of the brand, extension of the recruitment and agency hub, and introduction to care programme.
•	Funded childcare for people who work within the external care sector
•	Extension of Carefriends
•	Continuation of our trusted reviewer project, and extension to working age adult providers
•	A pilot to review shift pay within a rural area to increase recruitment and reduce waiting times
•	Small grants for providers focussed on recruitment and retention, developing a community first approach to reduce waiting times and develop greener initiatives to reduce the impact of increasing utility costs
•	Recruitment of occupational therapists to reduce waiting times and increase capacity
The above projects are focussed on improving recruitment and retention within the care sector, and reduce the reliance on regulated care in order to increase capacity, and reduce waiting times. The External care sector is often a recruitment feeder into other career pathways, such as residential care, rehab and rehabilitation services and the NHS, which is why our recruitment initiatives are focussed on Care at Home, to ensure a continuous flow of workforce. </v>
      </c>
      <c r="P5" t="str">
        <f>IF(ISBLANK('Qualitative report'!A23),"BLANK",'Qualitative report'!A23)</f>
        <v>Our capacity plans and planned use of the funding align to our NHS Winter plans in terms of increasing capacity within the external care sector through increasing workforce capacity via recruitment campaigns to support increased recruitment into the care at home sector, to align with our Homefirst and Adults Strategy priority of keeping people in their own homes, families, jobs and communities.
Working collaboratively with partners from across the North Lincolnshire system, a self-assessment of compliance against the ten high impact interventions has been undertaken to identify progress made to date and identify initiatives to prioritise ahead of winter. Through this self-assessment, it has been identified that good progress is being made against the ten high impact interventions, with our focused areas of work identified as benefitting from further development to support winter planning arrangements in North Lincolnshire
Focus will be on utilising Home First and Virtual Wards, to allow for quick movement out of Emergency Department, avoiding admissions and reducing length of stay. Faster movement out of the Emergency Department will also positively impact the department’s capacity (beds and staff) to enable quick ambulance handover. 
Inpatient Patient Flow through identifying the patients who no longer meet the criteria to reside and creating safe and timely discharges to the most appropriate setting with the home first mind-set to avoid de-conditioning and reduce the risks associated with hospital acquired infections.  This is achieved through delivery of consistent and systematic management of discharge pathways for both simple and complex patients which delivers the best discharge processes and experiences for all patients and providers.
We continue to improve staff retention and attendance through a systematic focus and ensure continued staff supply through maintaining education and training. This approach is in line with the North Lincolnshire Workforce Strategy. Health &amp; social care partners have worked together on the winter plans where it has been appropriate to do so to ensure alignment as per NHS and social care winter plan guidance.</v>
      </c>
      <c r="Q5" s="25">
        <v>1</v>
      </c>
      <c r="R5" s="27" t="str">
        <f>IF(ISBLANK('Spend return'!AA65),"BLANK",'Spend return'!AA65)</f>
        <v>iwFke6</v>
      </c>
    </row>
    <row r="14" spans="1:18" x14ac:dyDescent="0.2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2.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543229-4E1C-4695-BAEB-D1FEFD36F3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2023-09-28T12:14:28Z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