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9" documentId="8_{6912B9A1-8527-4472-8F2D-C49F82524417}" xr6:coauthVersionLast="47" xr6:coauthVersionMax="47" xr10:uidLastSave="{CBE48CD0-1119-490F-8499-78C0EC1DBF99}"/>
  <bookViews>
    <workbookView xWindow="-28920" yWindow="-9735" windowWidth="29040" windowHeight="1584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<sst xmlns="http://schemas.openxmlformats.org/spreadsheetml/2006/main" count="428" uniqueCount="404">
  <si>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Market Sustainability and Improvement Fund (MSIF) Workforce Fund: information to be reported by each local authority</t>
  </si>
  <si>
    <t>Version 1.0</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</si>
  <si>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</si>
  <si>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https://www.gov.uk/government/publications/market-sustainability-and-improvement-fund-workforce-fund</t>
  </si>
  <si>
    <t>As set out in the policy statement, DHSC is asking local authorities to provide information by 28 September 2023, setting out how they plan to use this funding and how it aligns with NHS winter plans that are to be completed by integrated care boards (ICBs).</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</si>
  <si>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</si>
  <si>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</si>
  <si>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Data validation</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</si>
  <si>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</si>
  <si>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</si>
  <si>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</si>
  <si>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Spend return</t>
  </si>
  <si>
    <t>Has a local authority been selected?</t>
  </si>
  <si>
    <t>Has a name and email address been provided?</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</si>
  <si>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</si>
  <si>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</si>
  <si>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</si>
  <si>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</si>
  <si>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Qualitative report</t>
  </si>
  <si>
    <t>Has the local authority provided a description of how they plan to use the additional funding?</t>
  </si>
  <si>
    <t>Has the local authority set out how their capacity plans and use of the funding align to NHS winter plans?</t>
  </si>
  <si>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</si>
  <si>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</si>
  <si>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</si>
  <si>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https://www.gov.uk/government/statistics/local-authority-revenue-expenditure-and-financing-2023-24-budget-england/local-authority-revenue-expenditure-and-financing-2023-24-budget-england</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</si>
  <si>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</si>
  <si>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</si>
  <si>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</si>
  <si>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</si>
  <si>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</si>
  <si>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</si>
  <si>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Local authority name</t>
  </si>
  <si>
    <t>Bristol, City of</t>
  </si>
  <si>
    <t>Total MSIF Workforce Fund allocation</t>
  </si>
  <si>
    <t>(2) Please enter the details of the person completing this form.</t>
  </si>
  <si>
    <t>Name</t>
  </si>
  <si>
    <t xml:space="preserve">Jonathan Wright </t>
  </si>
  <si>
    <t>Email address</t>
  </si>
  <si>
    <t>jonathan.wright@bristol.gov.uk</t>
  </si>
  <si>
    <t>(3) Please confirm that the MSIF Workforce Fund funding will be allocated in full to adult social care.</t>
  </si>
  <si>
    <t>Data Item</t>
  </si>
  <si>
    <t>Please select response</t>
  </si>
  <si>
    <t>Yes - the funding has been allocated in full to adult social care</t>
  </si>
  <si>
    <t>(4) Please confirm which of the target areas the local authority has decided to focus their MSIF Workforce Fund activity on (note that more than one target area can be chosen).</t>
  </si>
  <si>
    <t>Increasing fee rates paid to ASC providers</t>
  </si>
  <si>
    <t>Yes - we are targeting this area</t>
  </si>
  <si>
    <t>Increasing workforce capacity and retention</t>
  </si>
  <si>
    <t>No - we are not targeting this area</t>
  </si>
  <si>
    <t>Reducing ASC waiting times</t>
  </si>
  <si>
    <t>(5) Please confirm your planned spend on each of the target areas as part of the Market Sustainability and Improvement Fund (MSIF) Workforce Fund.</t>
  </si>
  <si>
    <t>Total MSIF Worforce Fund spending on increasing fee rates paid to ASC providers</t>
  </si>
  <si>
    <t>Total MSIF Workforce Fund spending on increasing workforce capacity and retention</t>
  </si>
  <si>
    <t>Total MSIF Workforce Fund spending on reducing ASC waiting times</t>
  </si>
  <si>
    <t>Total planned spend</t>
  </si>
  <si>
    <t>iwFke6</t>
  </si>
  <si>
    <t>Instructions/Guidance</t>
  </si>
  <si>
    <t xml:space="preserve">As set out in the policy statement, DHSC is asking local authorities to provide information by 28 September 2023, setting out how they plan to use this funding and how it aligns with with NHS Winter Plans that are to be completed by ICBs. </t>
  </si>
  <si>
    <t xml:space="preserve">Please use the yellow boxes below to provide summary responses (maximum 500 words) to the following questions: </t>
  </si>
  <si>
    <t>Please describe how you are using this additional funding, including how it will affect your existing capacity plans. (500 words maximum)</t>
  </si>
  <si>
    <t xml:space="preserve">How do your capacity plans and planned use of the fund outlined in question 1 align with NHS winter plans? (500 words maximum) </t>
  </si>
  <si>
    <t xml:space="preserve">Further details on the NHS winter plans can be found at the following link: </t>
  </si>
  <si>
    <t>https://www.england.nhs.uk/long-read/delivering-operational-resilience-across-the-nhs-this-winter/</t>
  </si>
  <si>
    <t>(1) Please describe how you are using this additional funding, including how it will affect your existing capacity plans (500 words maximum)</t>
  </si>
  <si>
    <t>(2) How do your capacity plans and planned use of the fund outlined in question 1 align with NHS winter plans? (500 words maximum)</t>
  </si>
  <si>
    <t>Local Authority Name</t>
  </si>
  <si>
    <t>2023-24 MSIF: Workforce Fund allocation</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</si>
  <si>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</si>
  <si>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</si>
  <si>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</si>
  <si>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</si>
  <si>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</si>
  <si>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</si>
  <si>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</si>
  <si>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</si>
  <si>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</si>
  <si>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</si>
  <si>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</si>
  <si>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</si>
  <si>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</si>
  <si>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</si>
  <si>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</si>
  <si>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</si>
  <si>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</si>
  <si>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</si>
  <si>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</si>
  <si>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</si>
  <si>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</si>
  <si>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</si>
  <si>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</si>
  <si>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</si>
  <si>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</si>
  <si>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</si>
  <si>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</si>
  <si>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</si>
  <si>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</si>
  <si>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</si>
  <si>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</si>
  <si>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</si>
  <si>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</si>
  <si>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</si>
  <si>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</si>
  <si>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</si>
  <si>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</si>
  <si>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</si>
  <si>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</si>
  <si>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</si>
  <si>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</si>
  <si>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</si>
  <si>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</si>
  <si>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</si>
  <si>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</si>
  <si>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</si>
  <si>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</si>
  <si>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</si>
  <si>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</si>
  <si>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</si>
  <si>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</si>
  <si>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</si>
  <si>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</si>
  <si>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</si>
  <si>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</si>
  <si>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</si>
  <si>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</si>
  <si>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</si>
  <si>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</si>
  <si>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</si>
  <si>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</si>
  <si>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</si>
  <si>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</si>
  <si>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</si>
  <si>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</si>
  <si>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</si>
  <si>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</si>
  <si>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</si>
  <si>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</si>
  <si>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</si>
  <si>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</si>
  <si>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</si>
  <si>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</si>
  <si>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</si>
  <si>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</si>
  <si>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</si>
  <si>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</si>
  <si>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</si>
  <si>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</si>
  <si>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</si>
  <si>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</si>
  <si>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</si>
  <si>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</si>
  <si>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</si>
  <si>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</si>
  <si>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</si>
  <si>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</si>
  <si>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</si>
  <si>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</si>
  <si>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</si>
  <si>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</si>
  <si>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</si>
  <si>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</si>
  <si>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</si>
  <si>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</si>
  <si>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</si>
  <si>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</si>
  <si>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</si>
  <si>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</si>
  <si>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</si>
  <si>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</si>
  <si>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</si>
  <si>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</si>
  <si>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</si>
  <si>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</si>
  <si>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</si>
  <si>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</si>
  <si>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</si>
  <si>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</si>
  <si>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</si>
  <si>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</si>
  <si>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</si>
  <si>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</si>
  <si>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</si>
  <si>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</si>
  <si>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</si>
  <si>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</si>
  <si>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</si>
  <si>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</si>
  <si>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</si>
  <si>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</si>
  <si>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</si>
  <si>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</si>
  <si>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</si>
  <si>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</si>
  <si>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</si>
  <si>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</si>
  <si>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</si>
  <si>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</si>
  <si>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</si>
  <si>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</si>
  <si>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</si>
  <si>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</si>
  <si>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</si>
  <si>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</si>
  <si>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</si>
  <si>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</si>
  <si>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</si>
  <si>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</si>
  <si>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</si>
  <si>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</si>
  <si>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</si>
  <si>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</si>
  <si>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</si>
  <si>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</si>
  <si>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</si>
  <si>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</si>
  <si>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</si>
  <si>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</si>
  <si>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</si>
  <si>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</si>
  <si>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</si>
  <si>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</si>
  <si>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</si>
  <si>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</si>
  <si>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</si>
  <si>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</si>
  <si>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</si>
  <si>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</si>
  <si>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</si>
  <si>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</si>
  <si>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</si>
  <si>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</si>
  <si>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</si>
  <si>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</si>
  <si>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</si>
  <si>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</si>
  <si>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</si>
  <si>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</si>
  <si>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</si>
  <si>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</si>
  <si>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</si>
  <si>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</si>
  <si>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</si>
  <si>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</si>
  <si>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</si>
  <si>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</si>
  <si>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</si>
  <si>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</si>
  <si>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</si>
  <si>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</si>
  <si>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</si>
  <si>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</si>
  <si>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</si>
  <si>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</si>
  <si>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</si>
  <si>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</si>
  <si>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</si>
  <si>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</si>
  <si>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</si>
  <si>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</si>
  <si>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</si>
  <si>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</si>
  <si>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</si>
  <si>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</si>
  <si>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</si>
  <si>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</si>
  <si>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</si>
  <si>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</si>
  <si>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</si>
  <si>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</si>
  <si>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</si>
  <si>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</si>
  <si>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</si>
  <si>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</si>
  <si>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</si>
  <si>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</si>
  <si>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</si>
  <si>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</si>
  <si>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</si>
  <si>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</si>
  <si>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</si>
  <si>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</si>
  <si>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</si>
  <si>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</si>
  <si>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</si>
  <si>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</si>
  <si>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</si>
  <si>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</si>
  <si>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</si>
  <si>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</si>
  <si>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</si>
  <si>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</si>
  <si>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</si>
  <si>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</si>
  <si>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</si>
  <si>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</si>
  <si>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</si>
  <si>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</si>
  <si>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</si>
  <si>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</si>
  <si>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</si>
  <si>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</si>
  <si>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</si>
  <si>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</si>
  <si>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</si>
  <si>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</si>
  <si>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</si>
  <si>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</si>
  <si>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</si>
  <si>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</si>
  <si>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</si>
  <si>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</si>
  <si>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</si>
  <si>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</si>
  <si>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</si>
  <si>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</si>
  <si>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</si>
  <si>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</si>
  <si>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</si>
  <si>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</si>
  <si>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</si>
  <si>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</si>
  <si>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</si>
  <si>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</si>
  <si>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</si>
  <si>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</si>
  <si>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</si>
  <si>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</si>
  <si>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</si>
  <si>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</si>
  <si>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</si>
  <si>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</si>
  <si>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</si>
  <si>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</si>
  <si>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</si>
  <si>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</si>
  <si>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</si>
  <si>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</si>
  <si>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</si>
  <si>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</si>
  <si>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</si>
  <si>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</si>
  <si>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</si>
  <si>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</si>
  <si>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</si>
  <si>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</si>
  <si>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</si>
  <si>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</si>
  <si>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</si>
  <si>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</si>
  <si>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</si>
  <si>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</si>
  <si>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</si>
  <si>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</si>
  <si>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</si>
  <si>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</si>
  <si>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</si>
  <si>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</si>
  <si>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</si>
  <si>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</si>
  <si>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</si>
  <si>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</si>
  <si>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</si>
  <si>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</si>
  <si>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</si>
  <si>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</si>
  <si>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</si>
  <si>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</si>
  <si>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</si>
  <si>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</si>
  <si>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</si>
  <si>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</si>
  <si>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</si>
  <si>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</si>
  <si>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</si>
  <si>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No - the funding has not been allocated in full to adult social care</t>
  </si>
  <si>
    <t>CATEGORY</t>
  </si>
  <si>
    <t>LANAME</t>
  </si>
  <si>
    <t>LAONSCODE</t>
  </si>
  <si>
    <t>FUND</t>
  </si>
  <si>
    <t>CONTACT</t>
  </si>
  <si>
    <t>SPEND</t>
  </si>
  <si>
    <t>QUAL</t>
  </si>
  <si>
    <t>OTHER</t>
  </si>
  <si>
    <t>INDEX VALUES</t>
  </si>
  <si>
    <t>COMPOSITE</t>
  </si>
  <si>
    <t>NAMES</t>
  </si>
  <si>
    <t>laname</t>
  </si>
  <si>
    <t>laonscode</t>
  </si>
  <si>
    <t>MSIF_WF_fund_alloc</t>
  </si>
  <si>
    <t>contact_name</t>
  </si>
  <si>
    <t>contact_email</t>
  </si>
  <si>
    <t>MSIF_WF_fund_to_ASC</t>
  </si>
  <si>
    <t>target_area_fee_rates</t>
  </si>
  <si>
    <t>target_area_workforce</t>
  </si>
  <si>
    <t>target_area_waiting_times</t>
  </si>
  <si>
    <t>planned_spend_fee_rates</t>
  </si>
  <si>
    <t>planned_spend_workforce</t>
  </si>
  <si>
    <t>planned_spend_waiting_times</t>
  </si>
  <si>
    <t>planned_spend_total</t>
  </si>
  <si>
    <t>Fund_utilisation_summary</t>
  </si>
  <si>
    <t>Fund_alignment_summary</t>
  </si>
  <si>
    <t>template_version</t>
  </si>
  <si>
    <t>original_template_check</t>
  </si>
  <si>
    <t>VALUES</t>
  </si>
  <si>
    <t>Bristol City Council (BCC) has elected to use this this years’ workforce grant funding to increase fees to the provider market. 
This is in line with earlier tranches of Market Sustainability and Innovation Funding (MSIF). That was focussed on both supporting providers at risk of failure (those that were deemed strategically important to the local market) and the longer term Commissioning Strategy. 
These providers were selected following open book accounting using CareCubed. This allowed BCC to determine those providers of best value alongside the existing quality assurance process. The funding is helping to facilitate negotiations that support BCC to focus more on block purchase arrangements as part of the strategy to improve sufficiency and capacity. This will reduce unit prices and improve Bristol’s position as a statistical outlier on price. 
In the longer term (12-18 months) the strategy and contributing funding should help to address gaps in the current market around respite, complex dementia and step-down beds as part of a more integrated approach to commissioning with the local Integrated Care Board (ICB).
In addition, the approach to improving capacity through increased fees, has allowed the Council to get closer to the fair cost of care (FCOC) identified the 2022 exercise. That highlighted that the rates BCC currently fund is below the estimated cost of delivery in the city. While this exercise is at odds with LGA use of resources and CIPFA comparators, BCC has none the less worked with the market to address rates in a targeted approach.
By using the funding as part of the annual inflationary uplift process, BCC has been able to help shape and incentivise the market with a standard uplift across all services of 8% but with a focus on home care and extra care housing (ECH) of 12%. 
Bristol’s capped rate on home care is now within 51p per hour of the FCOC average. This has directly contributed to the sufficient supply of home care that will be key to the winter plans as part of the bridging service.
BCC recognises the ECH model as preferable, and more sustainable, in the long term, than the current use of residential care as the housing cost element is removed, which can account for approximately 30-35% of the overall cost of a placement. Residential placements account for around 40% of local capacity. Long term aim is to make home care and ECH default options for care of the 65+ cohort.
Utilising the funding directly on fee rates will also have impact on the metrics as providers are able to improve rates of pay to improve recruitment and retention of existing employees. The requirement to employ at real living wage is a part of all BCC contracts.
Likewise, the increased fees will help to unlock capacity in the market where beds are potentially available, but providers have been unable to deliver them due to staff shortages. Evidence suggests this is already happening as a result of this funding and other strategies being used to shape the market.</t>
  </si>
  <si>
    <t>As outlined above the funding is a proportional contributor to the BCC longer term market shaping strategy. This includes planning capacity for winter pressures as BCC, alongside the Bristol, North Somerset, South Gloucestershire Integrated Care Board (BNSSG ICB) in continued work to integrate health and social care systems in Bristol. 
The key pressure as a system is the timely step down of patients from the acutes with no criteria to reside (NCTR). Whilst the primary reason for this remains the lack of social work capacity delaying assessment and move on. The funding has been an enabler of the strategies to improve use of the provider market whilst the national issue of social worker shortages remains a broader concern. 
These workstreams include using home care capacity to increase the bridging service, which as mentioned above, has increased market capacity and links directly to the work of Discharge to Assess (D2A) system group and their plans to improve flow. The aim is to improve the availability of home-based solutions wherever possible as a more efficient use of resources and typically better outcomes for service users.
Another workstream BCC is piloting is the ‘trusted assessor’ model which aims to build better relationships between social care providers and the hospitals. Funding has been devolved to Care and Support West (CSW) to employ a trusted assessor in each of the acute trusts across the patch, specifically for Bristol residents. CSW role is to act as an intermediary between providers and the commissioners. The role of the trusted assessor is to facilitate and enable swifter discharge from hospital to home with the most appropriate social care provision. While this pilot is in its early stages, BCC is hopeful the KPI data will show an impact on NCTR cases, reducing waiting times and improving flow through the system. BCC recognises this does not solve the underlying causal issue of the delays, but will represent ‘value for money’ solutions whilst recruitment remains difficult.
Where a care home setting is unavoidable, the reduction of pathway beds is supported by BCC efforts to shape capacity to include block bed purchases of both respite beds for hospital avoidance, and capacity to manage complex dementia as a preventative measure to help ease winter pressure on the acutes. BCC is currently going out to contract on twelve dementia beds and twelve hospital avoidance beds.
As part of the wider strategy to managing demand over the winter period, BCC is also working with the BNSSG ICB on the development of ‘Transfer of Care’ (discharge) hubs based in the acutes, which feature multidisciplinary teams facilitating timely discharge. BCC input both through funding and staff resource: working with service users, families and carers who are currently in hospital, supporting their safe discharge.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</si>
</sst>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80" zoomScaleNormal="80" workbookViewId="0">
      <selection activeCell="A10" sqref="A10"/>
    </sheetView>
  </sheetViews>
  <sheetFormatPr defaultRowHeight="14.5" x14ac:dyDescent="0.35"/>
  <cols>
    <col min="1" max="1" width="120.7265625" style="1" customWidth="1"/>
    <col min="2" max="2" width="0" style="1" hidden="1" customWidth="1"/>
    <col min="3" max="3" width="41.1796875" style="1" customWidth="1"/>
    <col min="4" max="64" width="9.1796875" style="1"/>
  </cols>
  <sheetData>
    <row r="1" spans="1:13" s="2" customFormat="1" ht="15.5" x14ac:dyDescent="0.35">
      <c r="A1" s="3" t="s">
        <v>0</v>
      </c>
    </row>
    <row r="2" spans="1:13" x14ac:dyDescent="0.35">
      <c r="A2" s="28"/>
      <c r="C2" s="28"/>
      <c r="D2" s="28"/>
      <c r="E2" s="28"/>
      <c r="F2" s="28"/>
      <c r="G2" s="28"/>
      <c r="H2" s="28"/>
      <c r="I2" s="28"/>
      <c r="J2" s="28"/>
      <c r="K2" s="28"/>
      <c r="L2" s="28"/>
      <c r="M2" s="28"/>
    </row>
    <row r="3" spans="1:13" ht="15.5" x14ac:dyDescent="0.35">
      <c r="A3" s="4" t="s">
        <v>1</v>
      </c>
      <c r="C3" s="28"/>
      <c r="D3" s="28"/>
      <c r="E3" s="28"/>
      <c r="F3" s="28"/>
      <c r="G3" s="28"/>
      <c r="H3" s="28"/>
      <c r="I3" s="28"/>
      <c r="J3" s="28"/>
      <c r="K3" s="28"/>
      <c r="L3" s="28"/>
      <c r="M3" s="28"/>
    </row>
    <row r="4" spans="1:13" x14ac:dyDescent="0.35">
      <c r="C4" s="28"/>
      <c r="D4" s="28"/>
      <c r="E4" s="28"/>
      <c r="F4" s="28"/>
      <c r="G4" s="28"/>
      <c r="H4" s="28"/>
      <c r="I4" s="28"/>
      <c r="J4" s="28"/>
      <c r="K4" s="28"/>
      <c r="L4" s="28"/>
      <c r="M4" s="28"/>
    </row>
    <row r="5" spans="1:13" ht="76.5" customHeight="1" x14ac:dyDescent="0.35">
      <c r="A5" s="42" t="s">
        <v>2</v>
      </c>
      <c r="C5" s="28"/>
      <c r="D5" s="28"/>
      <c r="E5" s="28"/>
      <c r="F5" s="28"/>
      <c r="G5" s="28"/>
      <c r="H5" s="28"/>
      <c r="I5" s="28"/>
      <c r="J5" s="28"/>
      <c r="K5" s="28"/>
      <c r="L5" s="28"/>
      <c r="M5" s="28"/>
    </row>
    <row r="6" spans="1:13" ht="15.5" x14ac:dyDescent="0.35">
      <c r="A6" s="29" t="s">
        <v>3</v>
      </c>
      <c r="C6" s="28"/>
      <c r="D6" s="28"/>
      <c r="E6" s="28"/>
      <c r="F6" s="28"/>
      <c r="G6" s="28"/>
      <c r="H6" s="28"/>
      <c r="I6" s="28"/>
      <c r="J6" s="28"/>
      <c r="K6" s="28"/>
      <c r="L6" s="28"/>
      <c r="M6" s="28"/>
    </row>
    <row r="7" spans="1:13" x14ac:dyDescent="0.35">
      <c r="A7" s="5"/>
      <c r="C7" s="28"/>
      <c r="D7" s="28"/>
      <c r="E7" s="28"/>
      <c r="F7" s="28"/>
      <c r="G7" s="28"/>
      <c r="H7" s="28"/>
      <c r="I7" s="28"/>
      <c r="J7" s="28"/>
      <c r="K7" s="28"/>
      <c r="L7" s="28"/>
      <c r="M7" s="28"/>
    </row>
    <row r="8" spans="1:13" ht="46.5" customHeight="1" x14ac:dyDescent="0.35">
      <c r="A8" s="43" t="s">
        <v>4</v>
      </c>
      <c r="C8" s="28"/>
      <c r="D8" s="28"/>
      <c r="E8" s="28"/>
      <c r="F8" s="28"/>
      <c r="G8" s="28"/>
      <c r="H8" s="28"/>
      <c r="I8" s="28"/>
      <c r="J8" s="28"/>
      <c r="K8" s="28"/>
      <c r="L8" s="28"/>
      <c r="M8" s="28"/>
    </row>
    <row r="9" spans="1:13" x14ac:dyDescent="0.35">
      <c r="A9" s="44"/>
      <c r="C9" s="28"/>
      <c r="D9" s="28"/>
      <c r="E9" s="28"/>
      <c r="F9" s="28"/>
      <c r="G9" s="28"/>
      <c r="H9" s="28"/>
      <c r="I9" s="28"/>
      <c r="J9" s="28"/>
      <c r="K9" s="28"/>
      <c r="L9" s="28"/>
      <c r="M9" s="28"/>
    </row>
    <row r="10" spans="1:13" ht="46.5" customHeight="1" x14ac:dyDescent="0.35">
      <c r="A10" s="43" t="s">
        <v>5</v>
      </c>
      <c r="C10" s="28"/>
      <c r="D10" s="28"/>
      <c r="E10" s="28"/>
      <c r="F10" s="28"/>
      <c r="G10" s="28"/>
      <c r="H10" s="28"/>
      <c r="I10" s="28"/>
      <c r="J10" s="28"/>
      <c r="K10" s="28"/>
      <c r="L10" s="28"/>
      <c r="M10" s="28"/>
    </row>
    <row r="11" spans="1:13" x14ac:dyDescent="0.35">
      <c r="A11" s="44"/>
      <c r="C11" s="28"/>
      <c r="D11" s="28"/>
      <c r="E11" s="28"/>
      <c r="F11" s="28"/>
      <c r="G11" s="28"/>
      <c r="H11" s="28"/>
      <c r="I11" s="28"/>
      <c r="J11" s="28"/>
      <c r="K11" s="28"/>
      <c r="L11" s="28"/>
      <c r="M11" s="28"/>
    </row>
    <row r="12" spans="1:13" ht="92.25" customHeight="1" x14ac:dyDescent="0.35">
      <c r="A12" s="43" t="s">
        <v>6</v>
      </c>
      <c r="C12" s="28"/>
      <c r="D12" s="28"/>
      <c r="E12" s="28"/>
      <c r="F12" s="28"/>
      <c r="G12" s="28"/>
      <c r="H12" s="28"/>
      <c r="I12" s="28"/>
      <c r="J12" s="28"/>
      <c r="K12" s="28"/>
      <c r="L12" s="28"/>
      <c r="M12" s="28"/>
    </row>
    <row r="13" spans="1:13" x14ac:dyDescent="0.35">
      <c r="A13" s="44"/>
      <c r="C13" s="28"/>
      <c r="D13" s="28"/>
      <c r="E13" s="28"/>
      <c r="F13" s="28"/>
      <c r="G13" s="28"/>
      <c r="H13" s="28"/>
      <c r="I13" s="28"/>
      <c r="J13" s="28"/>
      <c r="K13" s="28"/>
      <c r="L13" s="28"/>
      <c r="M13" s="28"/>
    </row>
    <row r="14" spans="1:13" ht="15.5" x14ac:dyDescent="0.35">
      <c r="A14" s="46" t="s">
        <v>7</v>
      </c>
      <c r="C14" s="28"/>
      <c r="D14" s="28"/>
      <c r="E14" s="28"/>
      <c r="F14" s="28"/>
      <c r="G14" s="28"/>
      <c r="H14" s="28"/>
      <c r="I14" s="28"/>
      <c r="J14" s="28"/>
      <c r="K14" s="28"/>
      <c r="L14" s="28"/>
      <c r="M14" s="28"/>
    </row>
    <row r="15" spans="1:13" ht="61.5" customHeight="1" x14ac:dyDescent="0.35">
      <c r="A15" s="45" t="s">
        <v>8</v>
      </c>
      <c r="C15" s="28"/>
      <c r="D15" s="28"/>
      <c r="E15" s="28"/>
      <c r="F15" s="28"/>
      <c r="G15" s="28"/>
      <c r="H15" s="28"/>
      <c r="I15" s="28"/>
      <c r="J15" s="28"/>
      <c r="K15" s="28"/>
      <c r="L15" s="28"/>
      <c r="M15" s="28"/>
    </row>
    <row r="16" spans="1:13"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4" t="s">
        <v>9</v>
      </c>
      <c r="C19" s="4" t="s">
        <v>10</v>
      </c>
    </row>
    <row r="20" spans="1:13" ht="15.5" x14ac:dyDescent="0.35">
      <c r="A20" s="4" t="s">
        <v>11</v>
      </c>
    </row>
    <row r="21" spans="1:13" ht="15.5" x14ac:dyDescent="0.35">
      <c r="A21" s="30" t="s">
        <v>12</v>
      </c>
      <c r="B21" s="31">
        <f>IF('Spend return'!B18="",0,1)</f>
        <v>1</v>
      </c>
      <c r="C21" s="32" t="str">
        <f t="shared" ref="C21:C26" si="0">IF(B21=1,"Yes","No")</f>
        <v>Yes</v>
      </c>
    </row>
    <row r="22" spans="1:13" ht="15.5" x14ac:dyDescent="0.35">
      <c r="A22" s="33" t="s">
        <v>13</v>
      </c>
      <c r="B22" s="34">
        <f>IF(ISBLANK('Spend return'!B24),0,1)*IF(ISNUMBER(SEARCH("@",'Spend return'!B25)),1,0)</f>
        <v>1</v>
      </c>
      <c r="C22" s="35" t="str">
        <f t="shared" si="0"/>
        <v>Yes</v>
      </c>
    </row>
    <row r="23" spans="1:13" ht="15.5" x14ac:dyDescent="0.35">
      <c r="A23" s="33" t="s">
        <v>14</v>
      </c>
      <c r="B23" s="34">
        <f>IF('Spend return'!B30="Yes - the funding has been allocated in full to adult social care",1,0)</f>
        <v>1</v>
      </c>
      <c r="C23" s="35" t="str">
        <f t="shared" si="0"/>
        <v>Yes</v>
      </c>
    </row>
    <row r="24" spans="1:13" ht="15.5" x14ac:dyDescent="0.35">
      <c r="A24" s="33" t="s">
        <v>15</v>
      </c>
      <c r="B24" s="34">
        <f>IF(OR('Spend return'!B35="Yes - we are targeting this area",'Spend return'!B36="Yes - we are targeting this area",'Spend return'!B37="Yes - we are targeting this area"),1,0)</f>
        <v>1</v>
      </c>
      <c r="C24" s="35" t="str">
        <f t="shared" si="0"/>
        <v>Yes</v>
      </c>
    </row>
    <row r="25" spans="1:13" ht="15.5" x14ac:dyDescent="0.35">
      <c r="A25" s="33" t="s">
        <v>16</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5" x14ac:dyDescent="0.35">
      <c r="A26" s="14" t="s">
        <v>17</v>
      </c>
      <c r="B26" s="36">
        <f>IFERROR(IF(AND('Spend return'!B45&gt;='Spend return'!B19-100,'Spend return'!B45&lt;='Spend return'!B19+100),1,0),0)</f>
        <v>1</v>
      </c>
      <c r="C26" s="37" t="str">
        <f t="shared" si="0"/>
        <v>Yes</v>
      </c>
    </row>
    <row r="27" spans="1:13" ht="15.5" x14ac:dyDescent="0.35">
      <c r="A27" s="4" t="s">
        <v>18</v>
      </c>
    </row>
    <row r="28" spans="1:13" ht="15.5" x14ac:dyDescent="0.35">
      <c r="A28" s="30" t="s">
        <v>19</v>
      </c>
      <c r="B28" s="38">
        <f>IF(ISBLANK('Qualitative report'!A19),0,1)</f>
        <v>1</v>
      </c>
      <c r="C28" s="32" t="str">
        <f>IF(B28=1,"Yes","No")</f>
        <v>Yes</v>
      </c>
    </row>
    <row r="29" spans="1:13" ht="15.5" x14ac:dyDescent="0.35">
      <c r="A29" s="14" t="s">
        <v>20</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15" workbookViewId="0">
      <selection activeCell="B44" sqref="B44"/>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0</v>
      </c>
    </row>
    <row r="2" spans="1:11" x14ac:dyDescent="0.35">
      <c r="A2" s="28"/>
      <c r="B2" s="28"/>
      <c r="C2" s="28"/>
      <c r="D2" s="28"/>
      <c r="E2" s="28"/>
      <c r="F2" s="28"/>
      <c r="G2" s="28"/>
      <c r="H2" s="28"/>
      <c r="I2" s="28"/>
      <c r="J2" s="28"/>
      <c r="K2" s="28"/>
    </row>
    <row r="3" spans="1:11" ht="15.5" x14ac:dyDescent="0.35">
      <c r="A3" s="4" t="s">
        <v>21</v>
      </c>
      <c r="B3" s="28"/>
      <c r="C3" s="28"/>
      <c r="D3" s="28"/>
      <c r="E3" s="28"/>
      <c r="F3" s="28"/>
      <c r="G3" s="28"/>
      <c r="H3" s="28"/>
      <c r="I3" s="28"/>
      <c r="J3" s="28"/>
      <c r="K3" s="28"/>
    </row>
    <row r="4" spans="1:11" ht="77.5" x14ac:dyDescent="0.35">
      <c r="A4" s="42" t="s">
        <v>22</v>
      </c>
      <c r="B4" s="28"/>
      <c r="C4" s="28"/>
      <c r="D4" s="28"/>
      <c r="E4" s="28"/>
      <c r="F4" s="28"/>
      <c r="G4" s="28"/>
      <c r="H4" s="28"/>
      <c r="I4" s="28"/>
      <c r="J4" s="28"/>
      <c r="K4" s="28"/>
    </row>
    <row r="5" spans="1:11" ht="15.5" x14ac:dyDescent="0.35">
      <c r="A5" s="43"/>
      <c r="B5" s="28"/>
      <c r="C5" s="28"/>
      <c r="D5" s="28"/>
      <c r="E5" s="28"/>
      <c r="F5" s="28"/>
      <c r="G5" s="28"/>
      <c r="H5" s="28"/>
      <c r="I5" s="28"/>
      <c r="J5" s="28"/>
      <c r="K5" s="28"/>
    </row>
    <row r="6" spans="1:11" ht="31" x14ac:dyDescent="0.35">
      <c r="A6" s="43" t="s">
        <v>23</v>
      </c>
      <c r="B6" s="28"/>
      <c r="C6" s="28"/>
      <c r="D6" s="28"/>
      <c r="E6" s="28"/>
      <c r="F6" s="28"/>
      <c r="G6" s="28"/>
      <c r="H6" s="28"/>
      <c r="I6" s="28"/>
      <c r="J6" s="28"/>
      <c r="K6" s="28"/>
    </row>
    <row r="7" spans="1:11" ht="31" x14ac:dyDescent="0.35">
      <c r="A7" s="41" t="s">
        <v>24</v>
      </c>
      <c r="B7" s="28"/>
      <c r="C7" s="28"/>
      <c r="D7" s="28"/>
      <c r="E7" s="28"/>
      <c r="F7" s="28"/>
      <c r="G7" s="28"/>
      <c r="H7" s="28"/>
      <c r="I7" s="28"/>
      <c r="J7" s="28"/>
      <c r="K7" s="28"/>
    </row>
    <row r="8" spans="1:11" ht="62" x14ac:dyDescent="0.35">
      <c r="A8" s="41" t="s">
        <v>25</v>
      </c>
      <c r="B8" s="28"/>
      <c r="C8" s="28"/>
      <c r="D8" s="28"/>
      <c r="E8" s="28"/>
      <c r="F8" s="28"/>
      <c r="G8" s="28"/>
      <c r="H8" s="28"/>
      <c r="I8" s="28"/>
      <c r="J8" s="28"/>
      <c r="K8" s="28"/>
    </row>
    <row r="9" spans="1:11" x14ac:dyDescent="0.35">
      <c r="A9" s="44"/>
      <c r="B9" s="28"/>
      <c r="C9" s="28"/>
      <c r="D9" s="28"/>
      <c r="E9" s="28"/>
      <c r="F9" s="28"/>
      <c r="G9" s="28"/>
      <c r="H9" s="28"/>
      <c r="I9" s="28"/>
      <c r="J9" s="28"/>
      <c r="K9" s="28"/>
    </row>
    <row r="10" spans="1:11" ht="76.5" customHeight="1" x14ac:dyDescent="0.35">
      <c r="A10" s="43" t="s">
        <v>26</v>
      </c>
      <c r="B10" s="28"/>
      <c r="C10" s="28"/>
      <c r="D10" s="28"/>
      <c r="E10" s="28"/>
      <c r="F10" s="28"/>
      <c r="G10" s="28"/>
      <c r="H10" s="28"/>
      <c r="I10" s="28"/>
      <c r="J10" s="28"/>
      <c r="K10" s="28"/>
    </row>
    <row r="11" spans="1:11" x14ac:dyDescent="0.35">
      <c r="A11" s="44"/>
      <c r="B11" s="28"/>
      <c r="C11" s="28"/>
      <c r="D11" s="28"/>
      <c r="E11" s="28"/>
      <c r="F11" s="28"/>
      <c r="G11" s="28"/>
      <c r="H11" s="28"/>
      <c r="I11" s="28"/>
      <c r="J11" s="28"/>
      <c r="K11" s="28"/>
    </row>
    <row r="12" spans="1:11" ht="63.75" customHeight="1" x14ac:dyDescent="0.35">
      <c r="A12" s="45" t="s">
        <v>27</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28</v>
      </c>
      <c r="C16" s="28"/>
      <c r="D16" s="28"/>
      <c r="E16" s="28"/>
      <c r="F16" s="28"/>
      <c r="G16" s="28"/>
      <c r="H16" s="28"/>
      <c r="I16" s="28"/>
      <c r="J16" s="28"/>
      <c r="K16" s="28"/>
    </row>
    <row r="17" spans="1:11" ht="15.5" x14ac:dyDescent="0.35">
      <c r="A17" s="6" t="s">
        <v>29</v>
      </c>
      <c r="B17" s="6" t="s">
        <v>30</v>
      </c>
      <c r="C17" s="28"/>
      <c r="D17" s="28"/>
      <c r="E17" s="28"/>
      <c r="F17" s="28"/>
      <c r="G17" s="28"/>
      <c r="H17" s="28"/>
      <c r="I17" s="28"/>
      <c r="J17" s="28"/>
      <c r="K17" s="28"/>
    </row>
    <row r="18" spans="1:11" ht="15.5" x14ac:dyDescent="0.35">
      <c r="A18" s="7" t="s">
        <v>31</v>
      </c>
      <c r="B18" s="8" t="s">
        <v>32</v>
      </c>
    </row>
    <row r="19" spans="1:11" ht="15.5" x14ac:dyDescent="0.35">
      <c r="A19" s="7" t="s">
        <v>33</v>
      </c>
      <c r="B19" s="9">
        <f>IFERROR(INDEX('LA Allocations'!B2:B154,MATCH('Spend return'!B18,'LA Allocations'!A2:A154,0)),"")</f>
        <v>3084806</v>
      </c>
    </row>
    <row r="22" spans="1:11" ht="15.5" x14ac:dyDescent="0.35">
      <c r="A22" s="4" t="s">
        <v>34</v>
      </c>
    </row>
    <row r="23" spans="1:11" ht="15.5" x14ac:dyDescent="0.35">
      <c r="A23" s="6" t="s">
        <v>29</v>
      </c>
      <c r="B23" s="6" t="s">
        <v>30</v>
      </c>
    </row>
    <row r="24" spans="1:11" ht="15.5" x14ac:dyDescent="0.35">
      <c r="A24" s="7" t="s">
        <v>35</v>
      </c>
      <c r="B24" s="10" t="s">
        <v>36</v>
      </c>
    </row>
    <row r="25" spans="1:11" ht="15.5" x14ac:dyDescent="0.35">
      <c r="A25" s="7" t="s">
        <v>37</v>
      </c>
      <c r="B25" s="11" t="s">
        <v>38</v>
      </c>
    </row>
    <row r="28" spans="1:11" ht="15.5" x14ac:dyDescent="0.35">
      <c r="A28" s="4" t="s">
        <v>39</v>
      </c>
    </row>
    <row r="29" spans="1:11" ht="15.5" x14ac:dyDescent="0.35">
      <c r="A29" s="6" t="s">
        <v>29</v>
      </c>
      <c r="B29" s="6" t="s">
        <v>40</v>
      </c>
    </row>
    <row r="30" spans="1:11" ht="15.5" x14ac:dyDescent="0.35">
      <c r="A30" s="12" t="s">
        <v>41</v>
      </c>
      <c r="B30" s="8" t="s">
        <v>42</v>
      </c>
    </row>
    <row r="33" spans="1:3" ht="15.5" x14ac:dyDescent="0.35">
      <c r="A33" s="4" t="s">
        <v>43</v>
      </c>
    </row>
    <row r="34" spans="1:3" ht="15.5" x14ac:dyDescent="0.35">
      <c r="A34" s="6" t="s">
        <v>29</v>
      </c>
      <c r="B34" s="6" t="s">
        <v>40</v>
      </c>
    </row>
    <row r="35" spans="1:3" ht="15.5" x14ac:dyDescent="0.35">
      <c r="A35" s="7" t="s">
        <v>44</v>
      </c>
      <c r="B35" s="13" t="s">
        <v>45</v>
      </c>
    </row>
    <row r="36" spans="1:3" ht="15.5" x14ac:dyDescent="0.35">
      <c r="A36" s="7" t="s">
        <v>46</v>
      </c>
      <c r="B36" s="13" t="s">
        <v>47</v>
      </c>
    </row>
    <row r="37" spans="1:3" ht="15.5" x14ac:dyDescent="0.35">
      <c r="A37" s="14" t="s">
        <v>48</v>
      </c>
      <c r="B37" s="15" t="s">
        <v>47</v>
      </c>
    </row>
    <row r="40" spans="1:3" ht="15.5" x14ac:dyDescent="0.35">
      <c r="A40" s="4" t="s">
        <v>49</v>
      </c>
    </row>
    <row r="41" spans="1:3" ht="15.5" x14ac:dyDescent="0.35">
      <c r="A41" s="6" t="s">
        <v>29</v>
      </c>
      <c r="B41" s="6" t="s">
        <v>40</v>
      </c>
    </row>
    <row r="42" spans="1:3" ht="15.5" x14ac:dyDescent="0.35">
      <c r="A42" s="7" t="s">
        <v>50</v>
      </c>
      <c r="B42" s="16">
        <v>3084806</v>
      </c>
      <c r="C42" s="40" t="str">
        <f>IF(AND(B42&gt;0,B35="No - we are not targeting this area"),"Warning: local authority has reported spend in area that they are not targeting.","")</f>
        <v/>
      </c>
    </row>
    <row r="43" spans="1:3" ht="15.5" x14ac:dyDescent="0.35">
      <c r="A43" s="7" t="s">
        <v>51</v>
      </c>
      <c r="B43" s="16">
        <v>0</v>
      </c>
      <c r="C43" s="40" t="str">
        <f>IF(AND(B43&gt;0,B36="No - we are not targeting this area"),"Warning: local authority has reported spend in area that they are not targeting.","")</f>
        <v/>
      </c>
    </row>
    <row r="44" spans="1:3" ht="15.5" x14ac:dyDescent="0.35">
      <c r="A44" s="7" t="s">
        <v>52</v>
      </c>
      <c r="B44" s="16">
        <v>0</v>
      </c>
      <c r="C44" s="40" t="str">
        <f>IF(AND(B44&gt;0,B37="No - we are not targeting this area"),"Warning: local authority has reported spend in area that they are not targeting.","")</f>
        <v/>
      </c>
    </row>
    <row r="45" spans="1:3" ht="15.5" x14ac:dyDescent="0.35">
      <c r="A45" s="17" t="s">
        <v>53</v>
      </c>
      <c r="B45" s="9">
        <f>IFERROR(SUM(B42:B44),"")</f>
        <v>3084806</v>
      </c>
    </row>
    <row r="65" spans="27:27" x14ac:dyDescent="0.35">
      <c r="AA65" s="26" t="s">
        <v>54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3" workbookViewId="0">
      <selection activeCell="A23" sqref="A23"/>
    </sheetView>
  </sheetViews>
  <sheetFormatPr defaultRowHeight="14.5" x14ac:dyDescent="0.35"/>
  <cols>
    <col min="1" max="1" width="120.7265625" style="1" customWidth="1"/>
    <col min="2" max="68" width="9.1796875" style="1"/>
  </cols>
  <sheetData>
    <row r="1" spans="1:16" s="2" customFormat="1" ht="15.5" x14ac:dyDescent="0.35">
      <c r="A1" s="3" t="s">
        <v>0</v>
      </c>
    </row>
    <row r="2" spans="1:16" x14ac:dyDescent="0.35">
      <c r="B2" s="28"/>
      <c r="C2" s="28"/>
      <c r="D2" s="28"/>
      <c r="E2" s="28"/>
      <c r="F2" s="28"/>
      <c r="G2" s="28"/>
      <c r="H2" s="28"/>
      <c r="I2" s="28"/>
      <c r="J2" s="28"/>
      <c r="K2" s="28"/>
      <c r="L2" s="28"/>
      <c r="M2" s="28"/>
      <c r="N2" s="28"/>
      <c r="O2" s="28"/>
      <c r="P2" s="28"/>
    </row>
    <row r="3" spans="1:16" ht="15.5" x14ac:dyDescent="0.35">
      <c r="A3" s="4" t="s">
        <v>55</v>
      </c>
      <c r="B3" s="28"/>
      <c r="C3" s="28"/>
      <c r="D3" s="28"/>
      <c r="E3" s="28"/>
      <c r="F3" s="28"/>
      <c r="G3" s="28"/>
      <c r="H3" s="28"/>
      <c r="I3" s="28"/>
      <c r="J3" s="28"/>
      <c r="K3" s="28"/>
      <c r="L3" s="28"/>
      <c r="M3" s="28"/>
      <c r="N3" s="28"/>
      <c r="O3" s="28"/>
      <c r="P3" s="28"/>
    </row>
    <row r="4" spans="1:16" ht="31.5" customHeight="1" x14ac:dyDescent="0.35">
      <c r="A4" s="42" t="s">
        <v>56</v>
      </c>
      <c r="B4" s="28"/>
      <c r="C4" s="28"/>
      <c r="D4" s="28"/>
      <c r="E4" s="28"/>
      <c r="F4" s="28"/>
      <c r="G4" s="28"/>
      <c r="H4" s="28"/>
      <c r="I4" s="28"/>
      <c r="J4" s="28"/>
      <c r="K4" s="28"/>
      <c r="L4" s="28"/>
      <c r="M4" s="28"/>
      <c r="N4" s="28"/>
      <c r="O4" s="28"/>
      <c r="P4" s="28"/>
    </row>
    <row r="5" spans="1:16" x14ac:dyDescent="0.35">
      <c r="A5" s="44"/>
      <c r="B5" s="28"/>
      <c r="C5" s="28"/>
      <c r="D5" s="28"/>
      <c r="E5" s="28"/>
      <c r="F5" s="28"/>
      <c r="G5" s="28"/>
      <c r="H5" s="28"/>
      <c r="I5" s="28"/>
      <c r="J5" s="28"/>
      <c r="K5" s="28"/>
      <c r="L5" s="28"/>
      <c r="M5" s="28"/>
      <c r="N5" s="28"/>
      <c r="O5" s="28"/>
      <c r="P5" s="28"/>
    </row>
    <row r="6" spans="1:16" ht="15.5" x14ac:dyDescent="0.35">
      <c r="A6" s="43" t="s">
        <v>57</v>
      </c>
      <c r="B6" s="28"/>
      <c r="C6" s="28"/>
      <c r="D6" s="28"/>
      <c r="E6" s="28"/>
      <c r="F6" s="28"/>
      <c r="G6" s="28"/>
      <c r="H6" s="28"/>
      <c r="I6" s="28"/>
      <c r="J6" s="28"/>
      <c r="K6" s="28"/>
      <c r="L6" s="28"/>
      <c r="M6" s="28"/>
      <c r="N6" s="28"/>
      <c r="O6" s="28"/>
      <c r="P6" s="28"/>
    </row>
    <row r="7" spans="1:16" x14ac:dyDescent="0.35">
      <c r="A7" s="44"/>
      <c r="B7" s="28"/>
      <c r="C7" s="28"/>
      <c r="D7" s="28"/>
      <c r="E7" s="28"/>
      <c r="F7" s="28"/>
      <c r="G7" s="28"/>
      <c r="H7" s="28"/>
      <c r="I7" s="28"/>
      <c r="J7" s="28"/>
      <c r="K7" s="28"/>
      <c r="L7" s="28"/>
      <c r="M7" s="28"/>
      <c r="N7" s="28"/>
      <c r="O7" s="28"/>
      <c r="P7" s="28"/>
    </row>
    <row r="8" spans="1:16" ht="31" x14ac:dyDescent="0.35">
      <c r="A8" s="43" t="s">
        <v>58</v>
      </c>
      <c r="B8" s="28"/>
      <c r="C8" s="28"/>
      <c r="D8" s="28"/>
      <c r="E8" s="28"/>
      <c r="F8" s="28"/>
      <c r="G8" s="28"/>
      <c r="H8" s="28"/>
      <c r="I8" s="28"/>
      <c r="J8" s="28"/>
      <c r="K8" s="28"/>
      <c r="L8" s="28"/>
      <c r="M8" s="28"/>
      <c r="N8" s="28"/>
      <c r="O8" s="28"/>
      <c r="P8" s="28"/>
    </row>
    <row r="9" spans="1:16" x14ac:dyDescent="0.35">
      <c r="A9" s="44"/>
      <c r="B9" s="28"/>
      <c r="C9" s="28"/>
      <c r="D9" s="28"/>
      <c r="E9" s="28"/>
      <c r="F9" s="28"/>
      <c r="G9" s="28"/>
      <c r="H9" s="28"/>
      <c r="I9" s="28"/>
      <c r="J9" s="28"/>
      <c r="K9" s="28"/>
      <c r="L9" s="28"/>
      <c r="M9" s="28"/>
      <c r="N9" s="28"/>
      <c r="O9" s="28"/>
      <c r="P9" s="28"/>
    </row>
    <row r="10" spans="1:16" ht="31" x14ac:dyDescent="0.35">
      <c r="A10" s="43" t="s">
        <v>59</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60</v>
      </c>
      <c r="B12" s="28"/>
      <c r="C12" s="28"/>
      <c r="D12" s="28"/>
      <c r="E12" s="28"/>
      <c r="F12" s="28"/>
      <c r="G12" s="28"/>
      <c r="H12" s="28"/>
      <c r="I12" s="28"/>
      <c r="J12" s="28"/>
      <c r="K12" s="28"/>
      <c r="L12" s="28"/>
      <c r="M12" s="28"/>
      <c r="N12" s="28"/>
      <c r="O12" s="28"/>
      <c r="P12" s="28"/>
    </row>
    <row r="13" spans="1:16" ht="15.5" x14ac:dyDescent="0.35">
      <c r="A13" s="29" t="s">
        <v>61</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62</v>
      </c>
    </row>
    <row r="19" spans="1:16" ht="360.75" customHeight="1" x14ac:dyDescent="0.35">
      <c r="A19" s="21" t="s">
        <v>402</v>
      </c>
    </row>
    <row r="22" spans="1:16" ht="15.5" x14ac:dyDescent="0.35">
      <c r="A22" s="4" t="s">
        <v>63</v>
      </c>
    </row>
    <row r="23" spans="1:16" ht="360" customHeight="1" x14ac:dyDescent="0.35">
      <c r="A23" s="21" t="s">
        <v>403</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64</v>
      </c>
      <c r="B1" t="s">
        <v>65</v>
      </c>
      <c r="C1" t="s">
        <v>66</v>
      </c>
    </row>
    <row r="2" spans="1:3" x14ac:dyDescent="0.35">
      <c r="A2" t="s">
        <v>67</v>
      </c>
      <c r="B2" s="20">
        <v>1388614</v>
      </c>
      <c r="C2" t="s">
        <v>68</v>
      </c>
    </row>
    <row r="3" spans="1:3" x14ac:dyDescent="0.35">
      <c r="A3" t="s">
        <v>69</v>
      </c>
      <c r="B3" s="20">
        <v>2201389</v>
      </c>
      <c r="C3" t="s">
        <v>70</v>
      </c>
    </row>
    <row r="4" spans="1:3" x14ac:dyDescent="0.35">
      <c r="A4" t="s">
        <v>71</v>
      </c>
      <c r="B4" s="20">
        <v>1883401</v>
      </c>
      <c r="C4" t="s">
        <v>72</v>
      </c>
    </row>
    <row r="5" spans="1:3" x14ac:dyDescent="0.35">
      <c r="A5" t="s">
        <v>73</v>
      </c>
      <c r="B5" s="20">
        <v>1109832</v>
      </c>
      <c r="C5" t="s">
        <v>74</v>
      </c>
    </row>
    <row r="6" spans="1:3" x14ac:dyDescent="0.35">
      <c r="A6" t="s">
        <v>75</v>
      </c>
      <c r="B6" s="20">
        <v>944152</v>
      </c>
      <c r="C6" t="s">
        <v>76</v>
      </c>
    </row>
    <row r="7" spans="1:3" x14ac:dyDescent="0.35">
      <c r="A7" t="s">
        <v>77</v>
      </c>
      <c r="B7" s="20">
        <v>1411903</v>
      </c>
      <c r="C7" t="s">
        <v>78</v>
      </c>
    </row>
    <row r="8" spans="1:3" x14ac:dyDescent="0.35">
      <c r="A8" t="s">
        <v>79</v>
      </c>
      <c r="B8" s="20">
        <v>8517116</v>
      </c>
      <c r="C8" t="s">
        <v>80</v>
      </c>
    </row>
    <row r="9" spans="1:3" x14ac:dyDescent="0.35">
      <c r="A9" t="s">
        <v>81</v>
      </c>
      <c r="B9" s="20">
        <v>1162550</v>
      </c>
      <c r="C9" t="s">
        <v>82</v>
      </c>
    </row>
    <row r="10" spans="1:3" x14ac:dyDescent="0.35">
      <c r="A10" t="s">
        <v>83</v>
      </c>
      <c r="B10" s="20">
        <v>1374354</v>
      </c>
      <c r="C10" t="s">
        <v>84</v>
      </c>
    </row>
    <row r="11" spans="1:3" x14ac:dyDescent="0.35">
      <c r="A11" t="s">
        <v>85</v>
      </c>
      <c r="B11" s="20">
        <v>2114114</v>
      </c>
      <c r="C11" t="s">
        <v>86</v>
      </c>
    </row>
    <row r="12" spans="1:3" x14ac:dyDescent="0.35">
      <c r="A12" t="s">
        <v>87</v>
      </c>
      <c r="B12" s="20">
        <v>2661297</v>
      </c>
      <c r="C12" t="s">
        <v>88</v>
      </c>
    </row>
    <row r="13" spans="1:3" x14ac:dyDescent="0.35">
      <c r="A13" t="s">
        <v>89</v>
      </c>
      <c r="B13" s="20">
        <v>550292</v>
      </c>
      <c r="C13" t="s">
        <v>90</v>
      </c>
    </row>
    <row r="14" spans="1:3" x14ac:dyDescent="0.35">
      <c r="A14" t="s">
        <v>91</v>
      </c>
      <c r="B14" s="20">
        <v>3493673</v>
      </c>
      <c r="C14" t="s">
        <v>92</v>
      </c>
    </row>
    <row r="15" spans="1:3" x14ac:dyDescent="0.35">
      <c r="A15" t="s">
        <v>93</v>
      </c>
      <c r="B15" s="20">
        <v>2042535</v>
      </c>
      <c r="C15" t="s">
        <v>94</v>
      </c>
    </row>
    <row r="16" spans="1:3" x14ac:dyDescent="0.35">
      <c r="A16" t="s">
        <v>95</v>
      </c>
      <c r="B16" s="20">
        <v>1868587</v>
      </c>
      <c r="C16" t="s">
        <v>96</v>
      </c>
    </row>
    <row r="17" spans="1:3" x14ac:dyDescent="0.35">
      <c r="A17" t="s">
        <v>32</v>
      </c>
      <c r="B17" s="20">
        <v>3084806</v>
      </c>
      <c r="C17" t="s">
        <v>97</v>
      </c>
    </row>
    <row r="18" spans="1:3" x14ac:dyDescent="0.35">
      <c r="A18" t="s">
        <v>98</v>
      </c>
      <c r="B18" s="20">
        <v>1810484</v>
      </c>
      <c r="C18" t="s">
        <v>99</v>
      </c>
    </row>
    <row r="19" spans="1:3" x14ac:dyDescent="0.35">
      <c r="A19" t="s">
        <v>100</v>
      </c>
      <c r="B19" s="20">
        <v>2541797</v>
      </c>
      <c r="C19" t="s">
        <v>101</v>
      </c>
    </row>
    <row r="20" spans="1:3" x14ac:dyDescent="0.35">
      <c r="A20" t="s">
        <v>102</v>
      </c>
      <c r="B20" s="20">
        <v>1242081</v>
      </c>
      <c r="C20" t="s">
        <v>103</v>
      </c>
    </row>
    <row r="21" spans="1:3" x14ac:dyDescent="0.35">
      <c r="A21" t="s">
        <v>104</v>
      </c>
      <c r="B21" s="20">
        <v>1400105</v>
      </c>
      <c r="C21" t="s">
        <v>105</v>
      </c>
    </row>
    <row r="22" spans="1:3" x14ac:dyDescent="0.35">
      <c r="A22" t="s">
        <v>106</v>
      </c>
      <c r="B22" s="20">
        <v>3534503</v>
      </c>
      <c r="C22" t="s">
        <v>107</v>
      </c>
    </row>
    <row r="23" spans="1:3" x14ac:dyDescent="0.35">
      <c r="A23" t="s">
        <v>108</v>
      </c>
      <c r="B23" s="20">
        <v>1955430</v>
      </c>
      <c r="C23" t="s">
        <v>109</v>
      </c>
    </row>
    <row r="24" spans="1:3" x14ac:dyDescent="0.35">
      <c r="A24" t="s">
        <v>110</v>
      </c>
      <c r="B24" s="20">
        <v>1316999</v>
      </c>
      <c r="C24" t="s">
        <v>111</v>
      </c>
    </row>
    <row r="25" spans="1:3" x14ac:dyDescent="0.35">
      <c r="A25" t="s">
        <v>112</v>
      </c>
      <c r="B25" s="20">
        <v>2206178</v>
      </c>
      <c r="C25" t="s">
        <v>113</v>
      </c>
    </row>
    <row r="26" spans="1:3" x14ac:dyDescent="0.35">
      <c r="A26" t="s">
        <v>114</v>
      </c>
      <c r="B26" s="20">
        <v>2231395</v>
      </c>
      <c r="C26" t="s">
        <v>115</v>
      </c>
    </row>
    <row r="27" spans="1:3" x14ac:dyDescent="0.35">
      <c r="A27" t="s">
        <v>116</v>
      </c>
      <c r="B27" s="20">
        <v>74202</v>
      </c>
      <c r="C27" t="s">
        <v>117</v>
      </c>
    </row>
    <row r="28" spans="1:3" x14ac:dyDescent="0.35">
      <c r="A28" t="s">
        <v>118</v>
      </c>
      <c r="B28" s="20">
        <v>4248271</v>
      </c>
      <c r="C28" t="s">
        <v>119</v>
      </c>
    </row>
    <row r="29" spans="1:3" x14ac:dyDescent="0.35">
      <c r="A29" t="s">
        <v>120</v>
      </c>
      <c r="B29" s="20">
        <v>4292363</v>
      </c>
      <c r="C29" t="s">
        <v>121</v>
      </c>
    </row>
    <row r="30" spans="1:3" x14ac:dyDescent="0.35">
      <c r="A30" t="s">
        <v>122</v>
      </c>
      <c r="B30" s="20">
        <v>2358907</v>
      </c>
      <c r="C30" t="s">
        <v>123</v>
      </c>
    </row>
    <row r="31" spans="1:3" x14ac:dyDescent="0.35">
      <c r="A31" t="s">
        <v>124</v>
      </c>
      <c r="B31" s="20">
        <v>2131203</v>
      </c>
      <c r="C31" t="s">
        <v>125</v>
      </c>
    </row>
    <row r="32" spans="1:3" x14ac:dyDescent="0.35">
      <c r="A32" t="s">
        <v>126</v>
      </c>
      <c r="B32" s="20">
        <v>2073329</v>
      </c>
      <c r="C32" t="s">
        <v>127</v>
      </c>
    </row>
    <row r="33" spans="1:3" x14ac:dyDescent="0.35">
      <c r="A33" t="s">
        <v>128</v>
      </c>
      <c r="B33" s="20">
        <v>762199</v>
      </c>
      <c r="C33" t="s">
        <v>129</v>
      </c>
    </row>
    <row r="34" spans="1:3" x14ac:dyDescent="0.35">
      <c r="A34" t="s">
        <v>130</v>
      </c>
      <c r="B34" s="20">
        <v>1746782</v>
      </c>
      <c r="C34" t="s">
        <v>131</v>
      </c>
    </row>
    <row r="35" spans="1:3" x14ac:dyDescent="0.35">
      <c r="A35" t="s">
        <v>132</v>
      </c>
      <c r="B35" s="20">
        <v>5516528</v>
      </c>
      <c r="C35" t="s">
        <v>133</v>
      </c>
    </row>
    <row r="36" spans="1:3" x14ac:dyDescent="0.35">
      <c r="A36" t="s">
        <v>134</v>
      </c>
      <c r="B36" s="20">
        <v>5437789</v>
      </c>
      <c r="C36" t="s">
        <v>135</v>
      </c>
    </row>
    <row r="37" spans="1:3" x14ac:dyDescent="0.35">
      <c r="A37" t="s">
        <v>136</v>
      </c>
      <c r="B37" s="20">
        <v>2296275</v>
      </c>
      <c r="C37" t="s">
        <v>137</v>
      </c>
    </row>
    <row r="38" spans="1:3" x14ac:dyDescent="0.35">
      <c r="A38" t="s">
        <v>138</v>
      </c>
      <c r="B38" s="20">
        <v>2595690</v>
      </c>
      <c r="C38" t="s">
        <v>139</v>
      </c>
    </row>
    <row r="39" spans="1:3" x14ac:dyDescent="0.35">
      <c r="A39" t="s">
        <v>140</v>
      </c>
      <c r="B39" s="20">
        <v>2374965</v>
      </c>
      <c r="C39" t="s">
        <v>141</v>
      </c>
    </row>
    <row r="40" spans="1:3" x14ac:dyDescent="0.35">
      <c r="A40" t="s">
        <v>142</v>
      </c>
      <c r="B40" s="20">
        <v>2155885</v>
      </c>
      <c r="C40" t="s">
        <v>143</v>
      </c>
    </row>
    <row r="41" spans="1:3" x14ac:dyDescent="0.35">
      <c r="A41" t="s">
        <v>144</v>
      </c>
      <c r="B41" s="20">
        <v>2199077</v>
      </c>
      <c r="C41" t="s">
        <v>145</v>
      </c>
    </row>
    <row r="42" spans="1:3" x14ac:dyDescent="0.35">
      <c r="A42" t="s">
        <v>146</v>
      </c>
      <c r="B42" s="20">
        <v>3932344</v>
      </c>
      <c r="C42" t="s">
        <v>147</v>
      </c>
    </row>
    <row r="43" spans="1:3" x14ac:dyDescent="0.35">
      <c r="A43" t="s">
        <v>148</v>
      </c>
      <c r="B43" s="20">
        <v>1975008</v>
      </c>
      <c r="C43" t="s">
        <v>149</v>
      </c>
    </row>
    <row r="44" spans="1:3" x14ac:dyDescent="0.35">
      <c r="A44" t="s">
        <v>150</v>
      </c>
      <c r="B44" s="20">
        <v>9002564</v>
      </c>
      <c r="C44" t="s">
        <v>151</v>
      </c>
    </row>
    <row r="45" spans="1:3" x14ac:dyDescent="0.35">
      <c r="A45" t="s">
        <v>152</v>
      </c>
      <c r="B45" s="20">
        <v>1723537</v>
      </c>
      <c r="C45" t="s">
        <v>153</v>
      </c>
    </row>
    <row r="46" spans="1:3" x14ac:dyDescent="0.35">
      <c r="A46" t="s">
        <v>154</v>
      </c>
      <c r="B46" s="20">
        <v>3847684</v>
      </c>
      <c r="C46" t="s">
        <v>155</v>
      </c>
    </row>
    <row r="47" spans="1:3" x14ac:dyDescent="0.35">
      <c r="A47" t="s">
        <v>156</v>
      </c>
      <c r="B47" s="20">
        <v>2023129</v>
      </c>
      <c r="C47" t="s">
        <v>157</v>
      </c>
    </row>
    <row r="48" spans="1:3" x14ac:dyDescent="0.35">
      <c r="A48" t="s">
        <v>158</v>
      </c>
      <c r="B48" s="20">
        <v>2136776</v>
      </c>
      <c r="C48" t="s">
        <v>159</v>
      </c>
    </row>
    <row r="49" spans="1:3" x14ac:dyDescent="0.35">
      <c r="A49" t="s">
        <v>160</v>
      </c>
      <c r="B49" s="20">
        <v>972013</v>
      </c>
      <c r="C49" t="s">
        <v>161</v>
      </c>
    </row>
    <row r="50" spans="1:3" x14ac:dyDescent="0.35">
      <c r="A50" t="s">
        <v>162</v>
      </c>
      <c r="B50" s="20">
        <v>1396705</v>
      </c>
      <c r="C50" t="s">
        <v>163</v>
      </c>
    </row>
    <row r="51" spans="1:3" x14ac:dyDescent="0.35">
      <c r="A51" t="s">
        <v>164</v>
      </c>
      <c r="B51" s="20">
        <v>7230797</v>
      </c>
      <c r="C51" t="s">
        <v>165</v>
      </c>
    </row>
    <row r="52" spans="1:3" x14ac:dyDescent="0.35">
      <c r="A52" t="s">
        <v>166</v>
      </c>
      <c r="B52" s="20">
        <v>1746224</v>
      </c>
      <c r="C52" t="s">
        <v>167</v>
      </c>
    </row>
    <row r="53" spans="1:3" x14ac:dyDescent="0.35">
      <c r="A53" t="s">
        <v>168</v>
      </c>
      <c r="B53" s="20">
        <v>1474947</v>
      </c>
      <c r="C53" t="s">
        <v>169</v>
      </c>
    </row>
    <row r="54" spans="1:3" x14ac:dyDescent="0.35">
      <c r="A54" t="s">
        <v>170</v>
      </c>
      <c r="B54" s="20">
        <v>762125</v>
      </c>
      <c r="C54" t="s">
        <v>171</v>
      </c>
    </row>
    <row r="55" spans="1:3" x14ac:dyDescent="0.35">
      <c r="A55" t="s">
        <v>172</v>
      </c>
      <c r="B55" s="20">
        <v>1529476</v>
      </c>
      <c r="C55" t="s">
        <v>173</v>
      </c>
    </row>
    <row r="56" spans="1:3" x14ac:dyDescent="0.35">
      <c r="A56" t="s">
        <v>174</v>
      </c>
      <c r="B56" s="20">
        <v>1339266</v>
      </c>
      <c r="C56" t="s">
        <v>175</v>
      </c>
    </row>
    <row r="57" spans="1:3" x14ac:dyDescent="0.35">
      <c r="A57" t="s">
        <v>176</v>
      </c>
      <c r="B57" s="20">
        <v>6287756</v>
      </c>
      <c r="C57" t="s">
        <v>177</v>
      </c>
    </row>
    <row r="58" spans="1:3" x14ac:dyDescent="0.35">
      <c r="A58" t="s">
        <v>178</v>
      </c>
      <c r="B58" s="20">
        <v>1583351</v>
      </c>
      <c r="C58" t="s">
        <v>179</v>
      </c>
    </row>
    <row r="59" spans="1:3" x14ac:dyDescent="0.35">
      <c r="A59" t="s">
        <v>180</v>
      </c>
      <c r="B59" s="20">
        <v>1519832</v>
      </c>
      <c r="C59" t="s">
        <v>181</v>
      </c>
    </row>
    <row r="60" spans="1:3" x14ac:dyDescent="0.35">
      <c r="A60" t="s">
        <v>182</v>
      </c>
      <c r="B60" s="20">
        <v>1165590</v>
      </c>
      <c r="C60" t="s">
        <v>183</v>
      </c>
    </row>
    <row r="61" spans="1:3" x14ac:dyDescent="0.35">
      <c r="A61" t="s">
        <v>184</v>
      </c>
      <c r="B61" s="20">
        <v>19259</v>
      </c>
      <c r="C61" t="s">
        <v>185</v>
      </c>
    </row>
    <row r="62" spans="1:3" x14ac:dyDescent="0.35">
      <c r="A62" t="s">
        <v>186</v>
      </c>
      <c r="B62" s="20">
        <v>1955623</v>
      </c>
      <c r="C62" t="s">
        <v>187</v>
      </c>
    </row>
    <row r="63" spans="1:3" x14ac:dyDescent="0.35">
      <c r="A63" t="s">
        <v>188</v>
      </c>
      <c r="B63" s="20">
        <v>1318267</v>
      </c>
      <c r="C63" t="s">
        <v>189</v>
      </c>
    </row>
    <row r="64" spans="1:3" x14ac:dyDescent="0.35">
      <c r="A64" t="s">
        <v>190</v>
      </c>
      <c r="B64" s="20">
        <v>9375077</v>
      </c>
      <c r="C64" t="s">
        <v>191</v>
      </c>
    </row>
    <row r="65" spans="1:3" x14ac:dyDescent="0.35">
      <c r="A65" t="s">
        <v>192</v>
      </c>
      <c r="B65" s="20">
        <v>2209684</v>
      </c>
      <c r="C65" t="s">
        <v>193</v>
      </c>
    </row>
    <row r="66" spans="1:3" x14ac:dyDescent="0.35">
      <c r="A66" t="s">
        <v>194</v>
      </c>
      <c r="B66" s="20">
        <v>871710</v>
      </c>
      <c r="C66" t="s">
        <v>195</v>
      </c>
    </row>
    <row r="67" spans="1:3" x14ac:dyDescent="0.35">
      <c r="A67" t="s">
        <v>196</v>
      </c>
      <c r="B67" s="20">
        <v>2828570</v>
      </c>
      <c r="C67" t="s">
        <v>197</v>
      </c>
    </row>
    <row r="68" spans="1:3" x14ac:dyDescent="0.35">
      <c r="A68" t="s">
        <v>198</v>
      </c>
      <c r="B68" s="20">
        <v>1485939</v>
      </c>
      <c r="C68" t="s">
        <v>199</v>
      </c>
    </row>
    <row r="69" spans="1:3" x14ac:dyDescent="0.35">
      <c r="A69" t="s">
        <v>200</v>
      </c>
      <c r="B69" s="20">
        <v>2294810</v>
      </c>
      <c r="C69" t="s">
        <v>201</v>
      </c>
    </row>
    <row r="70" spans="1:3" x14ac:dyDescent="0.35">
      <c r="A70" t="s">
        <v>202</v>
      </c>
      <c r="B70" s="20">
        <v>8392189</v>
      </c>
      <c r="C70" t="s">
        <v>203</v>
      </c>
    </row>
    <row r="71" spans="1:3" x14ac:dyDescent="0.35">
      <c r="A71" t="s">
        <v>204</v>
      </c>
      <c r="B71" s="20">
        <v>5035068</v>
      </c>
      <c r="C71" t="s">
        <v>205</v>
      </c>
    </row>
    <row r="72" spans="1:3" x14ac:dyDescent="0.35">
      <c r="A72" t="s">
        <v>206</v>
      </c>
      <c r="B72" s="20">
        <v>2393394</v>
      </c>
      <c r="C72" t="s">
        <v>207</v>
      </c>
    </row>
    <row r="73" spans="1:3" x14ac:dyDescent="0.35">
      <c r="A73" t="s">
        <v>208</v>
      </c>
      <c r="B73" s="20">
        <v>3671668</v>
      </c>
      <c r="C73" t="s">
        <v>209</v>
      </c>
    </row>
    <row r="74" spans="1:3" x14ac:dyDescent="0.35">
      <c r="A74" t="s">
        <v>210</v>
      </c>
      <c r="B74" s="20">
        <v>2080321</v>
      </c>
      <c r="C74" t="s">
        <v>211</v>
      </c>
    </row>
    <row r="75" spans="1:3" x14ac:dyDescent="0.35">
      <c r="A75" t="s">
        <v>212</v>
      </c>
      <c r="B75" s="20">
        <v>5122090</v>
      </c>
      <c r="C75" t="s">
        <v>213</v>
      </c>
    </row>
    <row r="76" spans="1:3" x14ac:dyDescent="0.35">
      <c r="A76" t="s">
        <v>214</v>
      </c>
      <c r="B76" s="20">
        <v>4497268</v>
      </c>
      <c r="C76" t="s">
        <v>215</v>
      </c>
    </row>
    <row r="77" spans="1:3" x14ac:dyDescent="0.35">
      <c r="A77" t="s">
        <v>216</v>
      </c>
      <c r="B77" s="20">
        <v>1198606</v>
      </c>
      <c r="C77" t="s">
        <v>217</v>
      </c>
    </row>
    <row r="78" spans="1:3" x14ac:dyDescent="0.35">
      <c r="A78" t="s">
        <v>218</v>
      </c>
      <c r="B78" s="20">
        <v>4054617</v>
      </c>
      <c r="C78" t="s">
        <v>219</v>
      </c>
    </row>
    <row r="79" spans="1:3" x14ac:dyDescent="0.35">
      <c r="A79" t="s">
        <v>220</v>
      </c>
      <c r="B79" s="20">
        <v>1517596</v>
      </c>
      <c r="C79" t="s">
        <v>221</v>
      </c>
    </row>
    <row r="80" spans="1:3" x14ac:dyDescent="0.35">
      <c r="A80" t="s">
        <v>222</v>
      </c>
      <c r="B80" s="20">
        <v>1137446</v>
      </c>
      <c r="C80" t="s">
        <v>223</v>
      </c>
    </row>
    <row r="81" spans="1:3" x14ac:dyDescent="0.35">
      <c r="A81" t="s">
        <v>224</v>
      </c>
      <c r="B81" s="20">
        <v>1152696</v>
      </c>
      <c r="C81" t="s">
        <v>225</v>
      </c>
    </row>
    <row r="82" spans="1:3" x14ac:dyDescent="0.35">
      <c r="A82" t="s">
        <v>226</v>
      </c>
      <c r="B82" s="20">
        <v>1381035</v>
      </c>
      <c r="C82" t="s">
        <v>227</v>
      </c>
    </row>
    <row r="83" spans="1:3" x14ac:dyDescent="0.35">
      <c r="A83" t="s">
        <v>228</v>
      </c>
      <c r="B83" s="20">
        <v>2282513</v>
      </c>
      <c r="C83" t="s">
        <v>229</v>
      </c>
    </row>
    <row r="84" spans="1:3" x14ac:dyDescent="0.35">
      <c r="A84" t="s">
        <v>230</v>
      </c>
      <c r="B84" s="20">
        <v>2233211</v>
      </c>
      <c r="C84" t="s">
        <v>231</v>
      </c>
    </row>
    <row r="85" spans="1:3" x14ac:dyDescent="0.35">
      <c r="A85" t="s">
        <v>232</v>
      </c>
      <c r="B85" s="20">
        <v>6355073</v>
      </c>
      <c r="C85" t="s">
        <v>233</v>
      </c>
    </row>
    <row r="86" spans="1:3" x14ac:dyDescent="0.35">
      <c r="A86" t="s">
        <v>234</v>
      </c>
      <c r="B86" s="20">
        <v>1185809</v>
      </c>
      <c r="C86" t="s">
        <v>235</v>
      </c>
    </row>
    <row r="87" spans="1:3" x14ac:dyDescent="0.35">
      <c r="A87" t="s">
        <v>236</v>
      </c>
      <c r="B87" s="20">
        <v>1157231</v>
      </c>
      <c r="C87" t="s">
        <v>237</v>
      </c>
    </row>
    <row r="88" spans="1:3" x14ac:dyDescent="0.35">
      <c r="A88" t="s">
        <v>238</v>
      </c>
      <c r="B88" s="20">
        <v>1919433</v>
      </c>
      <c r="C88" t="s">
        <v>239</v>
      </c>
    </row>
    <row r="89" spans="1:3" x14ac:dyDescent="0.35">
      <c r="A89" t="s">
        <v>240</v>
      </c>
      <c r="B89" s="20">
        <v>1405167</v>
      </c>
      <c r="C89" t="s">
        <v>241</v>
      </c>
    </row>
    <row r="90" spans="1:3" x14ac:dyDescent="0.35">
      <c r="A90" t="s">
        <v>242</v>
      </c>
      <c r="B90" s="20">
        <v>1568096</v>
      </c>
      <c r="C90" t="s">
        <v>243</v>
      </c>
    </row>
    <row r="91" spans="1:3" x14ac:dyDescent="0.35">
      <c r="A91" t="s">
        <v>244</v>
      </c>
      <c r="B91" s="20">
        <v>3685893</v>
      </c>
      <c r="C91" t="s">
        <v>245</v>
      </c>
    </row>
    <row r="92" spans="1:3" x14ac:dyDescent="0.35">
      <c r="A92" t="s">
        <v>246</v>
      </c>
      <c r="B92" s="20">
        <v>2313875</v>
      </c>
      <c r="C92" t="s">
        <v>247</v>
      </c>
    </row>
    <row r="93" spans="1:3" x14ac:dyDescent="0.35">
      <c r="A93" t="s">
        <v>248</v>
      </c>
      <c r="B93" s="20">
        <v>2357334</v>
      </c>
      <c r="C93" t="s">
        <v>249</v>
      </c>
    </row>
    <row r="94" spans="1:3" x14ac:dyDescent="0.35">
      <c r="A94" t="s">
        <v>250</v>
      </c>
      <c r="B94" s="20">
        <v>5364086</v>
      </c>
      <c r="C94" t="s">
        <v>251</v>
      </c>
    </row>
    <row r="95" spans="1:3" x14ac:dyDescent="0.35">
      <c r="A95" t="s">
        <v>252</v>
      </c>
      <c r="B95" s="20">
        <v>1706914</v>
      </c>
      <c r="C95" t="s">
        <v>253</v>
      </c>
    </row>
    <row r="96" spans="1:3" x14ac:dyDescent="0.35">
      <c r="A96" t="s">
        <v>254</v>
      </c>
      <c r="B96" s="20">
        <v>3485073</v>
      </c>
      <c r="C96" t="s">
        <v>255</v>
      </c>
    </row>
    <row r="97" spans="1:3" x14ac:dyDescent="0.35">
      <c r="A97" t="s">
        <v>256</v>
      </c>
      <c r="B97" s="20">
        <v>1207026</v>
      </c>
      <c r="C97" t="s">
        <v>257</v>
      </c>
    </row>
    <row r="98" spans="1:3" x14ac:dyDescent="0.35">
      <c r="A98" t="s">
        <v>258</v>
      </c>
      <c r="B98" s="20">
        <v>1952909</v>
      </c>
      <c r="C98" t="s">
        <v>259</v>
      </c>
    </row>
    <row r="99" spans="1:3" x14ac:dyDescent="0.35">
      <c r="A99" t="s">
        <v>260</v>
      </c>
      <c r="B99" s="20">
        <v>1354176</v>
      </c>
      <c r="C99" t="s">
        <v>261</v>
      </c>
    </row>
    <row r="100" spans="1:3" x14ac:dyDescent="0.35">
      <c r="A100" t="s">
        <v>262</v>
      </c>
      <c r="B100" s="20">
        <v>866118</v>
      </c>
      <c r="C100" t="s">
        <v>263</v>
      </c>
    </row>
    <row r="101" spans="1:3" x14ac:dyDescent="0.35">
      <c r="A101" t="s">
        <v>264</v>
      </c>
      <c r="B101" s="20">
        <v>1697214</v>
      </c>
      <c r="C101" t="s">
        <v>265</v>
      </c>
    </row>
    <row r="102" spans="1:3" x14ac:dyDescent="0.35">
      <c r="A102" t="s">
        <v>266</v>
      </c>
      <c r="B102" s="20">
        <v>1095342</v>
      </c>
      <c r="C102" t="s">
        <v>267</v>
      </c>
    </row>
    <row r="103" spans="1:3" x14ac:dyDescent="0.35">
      <c r="A103" t="s">
        <v>268</v>
      </c>
      <c r="B103" s="20">
        <v>1005031</v>
      </c>
      <c r="C103" t="s">
        <v>269</v>
      </c>
    </row>
    <row r="104" spans="1:3" x14ac:dyDescent="0.35">
      <c r="A104" t="s">
        <v>270</v>
      </c>
      <c r="B104" s="20">
        <v>1685628</v>
      </c>
      <c r="C104" t="s">
        <v>271</v>
      </c>
    </row>
    <row r="105" spans="1:3" x14ac:dyDescent="0.35">
      <c r="A105" t="s">
        <v>272</v>
      </c>
      <c r="B105" s="20">
        <v>2045957</v>
      </c>
      <c r="C105" t="s">
        <v>273</v>
      </c>
    </row>
    <row r="106" spans="1:3" x14ac:dyDescent="0.35">
      <c r="A106" t="s">
        <v>274</v>
      </c>
      <c r="B106" s="20">
        <v>206408</v>
      </c>
      <c r="C106" t="s">
        <v>275</v>
      </c>
    </row>
    <row r="107" spans="1:3" x14ac:dyDescent="0.35">
      <c r="A107" t="s">
        <v>276</v>
      </c>
      <c r="B107" s="20">
        <v>2003953</v>
      </c>
      <c r="C107" t="s">
        <v>277</v>
      </c>
    </row>
    <row r="108" spans="1:3" x14ac:dyDescent="0.35">
      <c r="A108" t="s">
        <v>278</v>
      </c>
      <c r="B108" s="20">
        <v>2810390</v>
      </c>
      <c r="C108" t="s">
        <v>279</v>
      </c>
    </row>
    <row r="109" spans="1:3" x14ac:dyDescent="0.35">
      <c r="A109" t="s">
        <v>280</v>
      </c>
      <c r="B109" s="20">
        <v>2319096</v>
      </c>
      <c r="C109" t="s">
        <v>281</v>
      </c>
    </row>
    <row r="110" spans="1:3" x14ac:dyDescent="0.35">
      <c r="A110" t="s">
        <v>282</v>
      </c>
      <c r="B110" s="20">
        <v>4114255</v>
      </c>
      <c r="C110" t="s">
        <v>283</v>
      </c>
    </row>
    <row r="111" spans="1:3" x14ac:dyDescent="0.35">
      <c r="A111" t="s">
        <v>284</v>
      </c>
      <c r="B111" s="20">
        <v>2119773</v>
      </c>
      <c r="C111" t="s">
        <v>285</v>
      </c>
    </row>
    <row r="112" spans="1:3" x14ac:dyDescent="0.35">
      <c r="A112" t="s">
        <v>286</v>
      </c>
      <c r="B112" s="20">
        <v>783918</v>
      </c>
      <c r="C112" t="s">
        <v>287</v>
      </c>
    </row>
    <row r="113" spans="1:3" x14ac:dyDescent="0.35">
      <c r="A113" t="s">
        <v>288</v>
      </c>
      <c r="B113" s="20">
        <v>1323667</v>
      </c>
      <c r="C113" t="s">
        <v>289</v>
      </c>
    </row>
    <row r="114" spans="1:3" x14ac:dyDescent="0.35">
      <c r="A114" t="s">
        <v>290</v>
      </c>
      <c r="B114" s="20">
        <v>3798383</v>
      </c>
      <c r="C114" t="s">
        <v>291</v>
      </c>
    </row>
    <row r="115" spans="1:3" x14ac:dyDescent="0.35">
      <c r="A115" t="s">
        <v>292</v>
      </c>
      <c r="B115" s="20">
        <v>1422048</v>
      </c>
      <c r="C115" t="s">
        <v>293</v>
      </c>
    </row>
    <row r="116" spans="1:3" x14ac:dyDescent="0.35">
      <c r="A116" t="s">
        <v>294</v>
      </c>
      <c r="B116" s="20">
        <v>1391959</v>
      </c>
      <c r="C116" t="s">
        <v>295</v>
      </c>
    </row>
    <row r="117" spans="1:3" x14ac:dyDescent="0.35">
      <c r="A117" t="s">
        <v>296</v>
      </c>
      <c r="B117" s="20">
        <v>1687191</v>
      </c>
      <c r="C117" t="s">
        <v>297</v>
      </c>
    </row>
    <row r="118" spans="1:3" x14ac:dyDescent="0.35">
      <c r="A118" t="s">
        <v>298</v>
      </c>
      <c r="B118" s="20">
        <v>1253167</v>
      </c>
      <c r="C118" t="s">
        <v>299</v>
      </c>
    </row>
    <row r="119" spans="1:3" x14ac:dyDescent="0.35">
      <c r="A119" t="s">
        <v>300</v>
      </c>
      <c r="B119" s="20">
        <v>2388693</v>
      </c>
      <c r="C119" t="s">
        <v>301</v>
      </c>
    </row>
    <row r="120" spans="1:3" x14ac:dyDescent="0.35">
      <c r="A120" t="s">
        <v>302</v>
      </c>
      <c r="B120" s="20">
        <v>1464343</v>
      </c>
      <c r="C120" t="s">
        <v>303</v>
      </c>
    </row>
    <row r="121" spans="1:3" x14ac:dyDescent="0.35">
      <c r="A121" t="s">
        <v>304</v>
      </c>
      <c r="B121" s="20">
        <v>5386737</v>
      </c>
      <c r="C121" t="s">
        <v>305</v>
      </c>
    </row>
    <row r="122" spans="1:3" x14ac:dyDescent="0.35">
      <c r="A122" t="s">
        <v>306</v>
      </c>
      <c r="B122" s="20">
        <v>1951557</v>
      </c>
      <c r="C122" t="s">
        <v>307</v>
      </c>
    </row>
    <row r="123" spans="1:3" x14ac:dyDescent="0.35">
      <c r="A123" t="s">
        <v>308</v>
      </c>
      <c r="B123" s="20">
        <v>1285467</v>
      </c>
      <c r="C123" t="s">
        <v>309</v>
      </c>
    </row>
    <row r="124" spans="1:3" x14ac:dyDescent="0.35">
      <c r="A124" t="s">
        <v>310</v>
      </c>
      <c r="B124" s="20">
        <v>2025591</v>
      </c>
      <c r="C124" t="s">
        <v>311</v>
      </c>
    </row>
    <row r="125" spans="1:3" x14ac:dyDescent="0.35">
      <c r="A125" t="s">
        <v>312</v>
      </c>
      <c r="B125" s="20">
        <v>4960045</v>
      </c>
      <c r="C125" t="s">
        <v>313</v>
      </c>
    </row>
    <row r="126" spans="1:3" x14ac:dyDescent="0.35">
      <c r="A126" t="s">
        <v>314</v>
      </c>
      <c r="B126" s="20">
        <v>2384328</v>
      </c>
      <c r="C126" t="s">
        <v>315</v>
      </c>
    </row>
    <row r="127" spans="1:3" x14ac:dyDescent="0.35">
      <c r="A127" t="s">
        <v>316</v>
      </c>
      <c r="B127" s="20">
        <v>6075177</v>
      </c>
      <c r="C127" t="s">
        <v>317</v>
      </c>
    </row>
    <row r="128" spans="1:3" x14ac:dyDescent="0.35">
      <c r="A128" t="s">
        <v>318</v>
      </c>
      <c r="B128" s="20">
        <v>1121284</v>
      </c>
      <c r="C128" t="s">
        <v>319</v>
      </c>
    </row>
    <row r="129" spans="1:3" x14ac:dyDescent="0.35">
      <c r="A129" t="s">
        <v>320</v>
      </c>
      <c r="B129" s="20">
        <v>1169909</v>
      </c>
      <c r="C129" t="s">
        <v>321</v>
      </c>
    </row>
    <row r="130" spans="1:3" x14ac:dyDescent="0.35">
      <c r="A130" t="s">
        <v>322</v>
      </c>
      <c r="B130" s="20">
        <v>1755097</v>
      </c>
      <c r="C130" t="s">
        <v>323</v>
      </c>
    </row>
    <row r="131" spans="1:3" x14ac:dyDescent="0.35">
      <c r="A131" t="s">
        <v>324</v>
      </c>
      <c r="B131" s="20">
        <v>1177567</v>
      </c>
      <c r="C131" t="s">
        <v>325</v>
      </c>
    </row>
    <row r="132" spans="1:3" x14ac:dyDescent="0.35">
      <c r="A132" t="s">
        <v>326</v>
      </c>
      <c r="B132" s="20">
        <v>994936</v>
      </c>
      <c r="C132" t="s">
        <v>327</v>
      </c>
    </row>
    <row r="133" spans="1:3" x14ac:dyDescent="0.35">
      <c r="A133" t="s">
        <v>328</v>
      </c>
      <c r="B133" s="20">
        <v>1260132</v>
      </c>
      <c r="C133" t="s">
        <v>329</v>
      </c>
    </row>
    <row r="134" spans="1:3" x14ac:dyDescent="0.35">
      <c r="A134" t="s">
        <v>330</v>
      </c>
      <c r="B134" s="20">
        <v>2227967</v>
      </c>
      <c r="C134" t="s">
        <v>331</v>
      </c>
    </row>
    <row r="135" spans="1:3" x14ac:dyDescent="0.35">
      <c r="A135" t="s">
        <v>332</v>
      </c>
      <c r="B135" s="20">
        <v>1438259</v>
      </c>
      <c r="C135" t="s">
        <v>333</v>
      </c>
    </row>
    <row r="136" spans="1:3" x14ac:dyDescent="0.35">
      <c r="A136" t="s">
        <v>334</v>
      </c>
      <c r="B136" s="20">
        <v>2507665</v>
      </c>
      <c r="C136" t="s">
        <v>335</v>
      </c>
    </row>
    <row r="137" spans="1:3" x14ac:dyDescent="0.35">
      <c r="A137" t="s">
        <v>336</v>
      </c>
      <c r="B137" s="20">
        <v>2177567</v>
      </c>
      <c r="C137" t="s">
        <v>337</v>
      </c>
    </row>
    <row r="138" spans="1:3" x14ac:dyDescent="0.35">
      <c r="A138" t="s">
        <v>338</v>
      </c>
      <c r="B138" s="20">
        <v>1655719</v>
      </c>
      <c r="C138" t="s">
        <v>339</v>
      </c>
    </row>
    <row r="139" spans="1:3" x14ac:dyDescent="0.35">
      <c r="A139" t="s">
        <v>340</v>
      </c>
      <c r="B139" s="20">
        <v>1973214</v>
      </c>
      <c r="C139" t="s">
        <v>341</v>
      </c>
    </row>
    <row r="140" spans="1:3" x14ac:dyDescent="0.35">
      <c r="A140" t="s">
        <v>342</v>
      </c>
      <c r="B140" s="20">
        <v>1252767</v>
      </c>
      <c r="C140" t="s">
        <v>343</v>
      </c>
    </row>
    <row r="141" spans="1:3" x14ac:dyDescent="0.35">
      <c r="A141" t="s">
        <v>344</v>
      </c>
      <c r="B141" s="20">
        <v>3398430</v>
      </c>
      <c r="C141" t="s">
        <v>345</v>
      </c>
    </row>
    <row r="142" spans="1:3" x14ac:dyDescent="0.35">
      <c r="A142" t="s">
        <v>346</v>
      </c>
      <c r="B142" s="20">
        <v>761782</v>
      </c>
      <c r="C142" t="s">
        <v>347</v>
      </c>
    </row>
    <row r="143" spans="1:3" x14ac:dyDescent="0.35">
      <c r="A143" t="s">
        <v>348</v>
      </c>
      <c r="B143" s="20">
        <v>2212835</v>
      </c>
      <c r="C143" t="s">
        <v>349</v>
      </c>
    </row>
    <row r="144" spans="1:3" x14ac:dyDescent="0.35">
      <c r="A144" t="s">
        <v>350</v>
      </c>
      <c r="B144" s="20">
        <v>5024000</v>
      </c>
      <c r="C144" t="s">
        <v>351</v>
      </c>
    </row>
    <row r="145" spans="1:3" x14ac:dyDescent="0.35">
      <c r="A145" t="s">
        <v>352</v>
      </c>
      <c r="B145" s="20">
        <v>2012305</v>
      </c>
      <c r="C145" t="s">
        <v>353</v>
      </c>
    </row>
    <row r="146" spans="1:3" x14ac:dyDescent="0.35">
      <c r="A146" t="s">
        <v>354</v>
      </c>
      <c r="B146" s="20">
        <v>1739737</v>
      </c>
      <c r="C146" t="s">
        <v>355</v>
      </c>
    </row>
    <row r="147" spans="1:3" x14ac:dyDescent="0.35">
      <c r="A147" t="s">
        <v>356</v>
      </c>
      <c r="B147" s="20">
        <v>2421506</v>
      </c>
      <c r="C147" t="s">
        <v>357</v>
      </c>
    </row>
    <row r="148" spans="1:3" x14ac:dyDescent="0.35">
      <c r="A148" t="s">
        <v>358</v>
      </c>
      <c r="B148" s="20">
        <v>2772576</v>
      </c>
      <c r="C148" t="s">
        <v>359</v>
      </c>
    </row>
    <row r="149" spans="1:3" x14ac:dyDescent="0.35">
      <c r="A149" t="s">
        <v>360</v>
      </c>
      <c r="B149" s="20">
        <v>724612</v>
      </c>
      <c r="C149" t="s">
        <v>361</v>
      </c>
    </row>
    <row r="150" spans="1:3" x14ac:dyDescent="0.35">
      <c r="A150" t="s">
        <v>362</v>
      </c>
      <c r="B150" s="20">
        <v>2738063</v>
      </c>
      <c r="C150" t="s">
        <v>363</v>
      </c>
    </row>
    <row r="151" spans="1:3" x14ac:dyDescent="0.35">
      <c r="A151" t="s">
        <v>364</v>
      </c>
      <c r="B151" s="20">
        <v>610750</v>
      </c>
      <c r="C151" t="s">
        <v>365</v>
      </c>
    </row>
    <row r="152" spans="1:3" x14ac:dyDescent="0.35">
      <c r="A152" t="s">
        <v>366</v>
      </c>
      <c r="B152" s="20">
        <v>2093393</v>
      </c>
      <c r="C152" t="s">
        <v>367</v>
      </c>
    </row>
    <row r="153" spans="1:3" x14ac:dyDescent="0.35">
      <c r="A153" t="s">
        <v>368</v>
      </c>
      <c r="B153" s="20">
        <v>3626617</v>
      </c>
      <c r="C153" t="s">
        <v>369</v>
      </c>
    </row>
    <row r="154" spans="1:3" x14ac:dyDescent="0.35">
      <c r="A154" t="s">
        <v>370</v>
      </c>
      <c r="B154" s="20">
        <v>1112947</v>
      </c>
      <c r="C154" t="s">
        <v>371</v>
      </c>
    </row>
    <row r="156" spans="1:3" x14ac:dyDescent="0.35">
      <c r="B156" s="20"/>
    </row>
    <row r="167" spans="1:1" x14ac:dyDescent="0.35">
      <c r="A167" t="s">
        <v>42</v>
      </c>
    </row>
    <row r="168" spans="1:1" x14ac:dyDescent="0.35">
      <c r="A168" t="s">
        <v>372</v>
      </c>
    </row>
    <row r="171" spans="1:1" x14ac:dyDescent="0.35">
      <c r="A171" t="s">
        <v>45</v>
      </c>
    </row>
    <row r="172" spans="1:1" x14ac:dyDescent="0.35">
      <c r="A172" t="s">
        <v>47</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373</v>
      </c>
      <c r="B1" t="s">
        <v>374</v>
      </c>
      <c r="C1" t="s">
        <v>375</v>
      </c>
      <c r="D1" t="s">
        <v>376</v>
      </c>
      <c r="E1" t="s">
        <v>377</v>
      </c>
      <c r="F1" t="s">
        <v>377</v>
      </c>
      <c r="G1" t="s">
        <v>378</v>
      </c>
      <c r="H1" t="s">
        <v>378</v>
      </c>
      <c r="I1" t="s">
        <v>378</v>
      </c>
      <c r="J1" t="s">
        <v>378</v>
      </c>
      <c r="K1" t="s">
        <v>378</v>
      </c>
      <c r="L1" t="s">
        <v>378</v>
      </c>
      <c r="M1" t="s">
        <v>378</v>
      </c>
      <c r="N1" t="s">
        <v>378</v>
      </c>
      <c r="O1" t="s">
        <v>379</v>
      </c>
      <c r="P1" t="s">
        <v>379</v>
      </c>
      <c r="Q1" t="s">
        <v>380</v>
      </c>
      <c r="R1" s="27" t="s">
        <v>380</v>
      </c>
    </row>
    <row r="2" spans="1:18" x14ac:dyDescent="0.35">
      <c r="A2" t="s">
        <v>381</v>
      </c>
      <c r="B2">
        <v>1</v>
      </c>
      <c r="C2">
        <v>1</v>
      </c>
      <c r="D2">
        <v>1</v>
      </c>
      <c r="E2">
        <v>1</v>
      </c>
      <c r="F2">
        <v>2</v>
      </c>
      <c r="G2">
        <v>1</v>
      </c>
      <c r="H2">
        <v>2</v>
      </c>
      <c r="I2">
        <v>3</v>
      </c>
      <c r="J2">
        <v>4</v>
      </c>
      <c r="K2">
        <v>5</v>
      </c>
      <c r="L2">
        <v>6</v>
      </c>
      <c r="M2">
        <v>7</v>
      </c>
      <c r="N2">
        <v>8</v>
      </c>
      <c r="O2">
        <v>1</v>
      </c>
      <c r="P2">
        <v>2</v>
      </c>
      <c r="Q2">
        <v>1</v>
      </c>
      <c r="R2" s="27">
        <v>2</v>
      </c>
    </row>
    <row r="3" spans="1:18" x14ac:dyDescent="0.35">
      <c r="A3" t="s">
        <v>382</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383</v>
      </c>
      <c r="B4" s="22" t="s">
        <v>384</v>
      </c>
      <c r="C4" s="22" t="s">
        <v>385</v>
      </c>
      <c r="D4" s="22" t="s">
        <v>386</v>
      </c>
      <c r="E4" s="22" t="s">
        <v>387</v>
      </c>
      <c r="F4" s="22" t="s">
        <v>388</v>
      </c>
      <c r="G4" s="22" t="s">
        <v>389</v>
      </c>
      <c r="H4" s="22" t="s">
        <v>390</v>
      </c>
      <c r="I4" s="22" t="s">
        <v>391</v>
      </c>
      <c r="J4" s="22" t="s">
        <v>392</v>
      </c>
      <c r="K4" s="22" t="s">
        <v>393</v>
      </c>
      <c r="L4" s="22" t="s">
        <v>394</v>
      </c>
      <c r="M4" s="22" t="s">
        <v>395</v>
      </c>
      <c r="N4" s="22" t="s">
        <v>396</v>
      </c>
      <c r="O4" s="22" t="s">
        <v>397</v>
      </c>
      <c r="P4" s="22" t="s">
        <v>398</v>
      </c>
      <c r="Q4" s="23" t="s">
        <v>399</v>
      </c>
      <c r="R4" s="24" t="s">
        <v>400</v>
      </c>
    </row>
    <row r="5" spans="1:18" x14ac:dyDescent="0.35">
      <c r="A5" t="s">
        <v>401</v>
      </c>
      <c r="B5" t="str">
        <f>IF(ISBLANK('Spend return'!B18),"BLANK",'Spend return'!B18)</f>
        <v>Bristol, City of</v>
      </c>
      <c r="C5" t="str">
        <f>IF(ISBLANK('Spend return'!B18),"BLANK",INDEX('LA Allocations'!$C$2:$C$154,MATCH('Spend return'!B18,'LA Allocations'!$A$2:$A$154,0)))</f>
        <v>E06000023</v>
      </c>
      <c r="D5">
        <f>IF(ISBLANK('Spend return'!B19),"BLANK",'Spend return'!B19)</f>
        <v>3084806</v>
      </c>
      <c r="E5" t="str">
        <f>IF(ISBLANK('Spend return'!B24),"BLANK",'Spend return'!B24)</f>
        <v xml:space="preserve">Jonathan Wright </v>
      </c>
      <c r="F5" t="str">
        <f>IF(ISBLANK('Spend return'!B25),"BLANK",'Spend return'!B25)</f>
        <v>jonathan.wright@bristol.gov.uk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No - we are not targeting this area</v>
      </c>
      <c r="K5">
        <f>IF(ISBLANK('Spend return'!B42),"BLANK",'Spend return'!B42)</f>
        <v>3084806</v>
      </c>
      <c r="L5">
        <f>IF(ISBLANK('Spend return'!B43),"BLANK",'Spend return'!B43)</f>
        <v>0</v>
      </c>
      <c r="M5">
        <f>IF(ISBLANK('Spend return'!B44),"BLANK",'Spend return'!B44)</f>
        <v>0</v>
      </c>
      <c r="N5">
        <f>IF(ISBLANK('Spend return'!B45),"BLANK",'Spend return'!B45)</f>
        <v>3084806</v>
      </c>
      <c r="O5" t="str">
        <f>IF(ISBLANK('Qualitative report'!A19),"BLANK",'Qualitative report'!A19)</f>
        <v>Bristol City Council (BCC) has elected to use this this years’ workforce grant funding to increase fees to the provider market. 
This is in line with earlier tranches of Market Sustainability and Innovation Funding (MSIF). That was focussed on both supporting providers at risk of failure (those that were deemed strategically important to the local market) and the longer term Commissioning Strategy. 
These providers were selected following open book accounting using CareCubed. This allowed BCC to determine those providers of best value alongside the existing quality assurance process. The funding is helping to facilitate negotiations that support BCC to focus more on block purchase arrangements as part of the strategy to improve sufficiency and capacity. This will reduce unit prices and improve Bristol’s position as a statistical outlier on price. 
In the longer term (12-18 months) the strategy and contributing funding should help to address gaps in the current market around respite, complex dementia and step-down beds as part of a more integrated approach to commissioning with the local Integrated Care Board (ICB).
In addition, the approach to improving capacity through increased fees, has allowed the Council to get closer to the fair cost of care (FCOC) identified the 2022 exercise. That highlighted that the rates BCC currently fund is below the estimated cost of delivery in the city. While this exercise is at odds with LGA use of resources and CIPFA comparators, BCC has none the less worked with the market to address rates in a targeted approach.
By using the funding as part of the annual inflationary uplift process, BCC has been able to help shape and incentivise the market with a standard uplift across all services of 8% but with a focus on home care and extra care housing (ECH) of 12%. 
Bristol’s capped rate on home care is now within 51p per hour of the FCOC average. This has directly contributed to the sufficient supply of home care that will be key to the winter plans as part of the bridging service.
BCC recognises the ECH model as preferable, and more sustainable, in the long term, than the current use of residential care as the housing cost element is removed, which can account for approximately 30-35% of the overall cost of a placement. Residential placements account for around 40% of local capacity. Long term aim is to make home care and ECH default options for care of the 65+ cohort.
Utilising the funding directly on fee rates will also have impact on the metrics as providers are able to improve rates of pay to improve recruitment and retention of existing employees. The requirement to employ at real living wage is a part of all BCC contracts.
Likewise, the increased fees will help to unlock capacity in the market where beds are potentially available, but providers have been unable to deliver them due to staff shortages. Evidence suggests this is already happening as a result of this funding and other strategies being used to shape the market.</v>
      </c>
      <c r="P5" t="str">
        <f>IF(ISBLANK('Qualitative report'!A23),"BLANK",'Qualitative report'!A23)</f>
        <v>As outlined above the funding is a proportional contributor to the BCC longer term market shaping strategy. This includes planning capacity for winter pressures as BCC, alongside the Bristol, North Somerset, South Gloucestershire Integrated Care Board (BNSSG ICB) in continued work to integrate health and social care systems in Bristol. 
The key pressure as a system is the timely step down of patients from the acutes with no criteria to reside (NCTR). Whilst the primary reason for this remains the lack of social work capacity delaying assessment and move on. The funding has been an enabler of the strategies to improve use of the provider market whilst the national issue of social worker shortages remains a broader concern. 
These workstreams include using home care capacity to increase the bridging service, which as mentioned above, has increased market capacity and links directly to the work of Discharge to Assess (D2A) system group and their plans to improve flow. The aim is to improve the availability of home-based solutions wherever possible as a more efficient use of resources and typically better outcomes for service users.
Another workstream BCC is piloting is the ‘trusted assessor’ model which aims to build better relationships between social care providers and the hospitals. Funding has been devolved to Care and Support West (CSW) to employ a trusted assessor in each of the acute trusts across the patch, specifically for Bristol residents. CSW role is to act as an intermediary between providers and the commissioners. The role of the trusted assessor is to facilitate and enable swifter discharge from hospital to home with the most appropriate social care provision. While this pilot is in its early stages, BCC is hopeful the KPI data will show an impact on NCTR cases, reducing waiting times and improving flow through the system. BCC recognises this does not solve the underlying causal issue of the delays, but will represent ‘value for money’ solutions whilst recruitment remains difficult.
Where a care home setting is unavoidable, the reduction of pathway beds is supported by BCC efforts to shape capacity to include block bed purchases of both respite beds for hospital avoidance, and capacity to manage complex dementia as a preventative measure to help ease winter pressure on the acutes. BCC is currently going out to contract on twelve dementia beds and twelve hospital avoidance beds.
As part of the wider strategy to managing demand over the winter period, BCC is also working with the BNSSG ICB on the development of ‘Transfer of Care’ (discharge) hubs based in the acutes, which feature multidisciplinary teams facilitating timely discharge. BCC input both through funding and staff resource: working with service users, families and carers who are currently in hospital, supporting their safe discharge.</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Props1.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2023-08-21T14:30:49Z</dcterms:created>
  <dcterms:modified xsi:type="dcterms:W3CDTF">2023-09-28T15:16:53Z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