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3" documentId="13_ncr:1_{6E07FECE-5B9E-42E0-8527-C88C84B0040C}" xr6:coauthVersionLast="47" xr6:coauthVersionMax="47" xr10:uidLastSave="{39B9C91A-5139-4A9D-AC82-D72426C49CDE}"/>
  <bookViews>
    <workbookView xWindow="-120" yWindow="-120" windowWidth="29040" windowHeight="17640"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<sst xmlns="http://schemas.openxmlformats.org/spreadsheetml/2006/main" count="426" uniqueCount="402">
  <si>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</si>
  <si>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</si>
  <si>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</si>
  <si>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</si>
  <si>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</si>
  <si>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</si>
  <si>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</si>
  <si>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</si>
  <si>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</si>
  <si>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</si>
  <si>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</si>
  <si>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</si>
  <si>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</si>
  <si>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</si>
  <si>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</si>
  <si>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</si>
  <si>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</si>
  <si>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</si>
  <si>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</si>
  <si>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</si>
  <si>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</si>
  <si>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</si>
  <si>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</si>
  <si>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</si>
  <si>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</si>
  <si>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</si>
  <si>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</si>
  <si>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</si>
  <si>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</si>
  <si>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</si>
  <si>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</si>
  <si>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</si>
  <si>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</si>
  <si>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</si>
  <si>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</si>
  <si>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</si>
  <si>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</si>
  <si>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</si>
  <si>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</si>
  <si>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</si>
  <si>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</si>
  <si>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</si>
  <si>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</si>
  <si>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</si>
  <si>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</si>
  <si>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</si>
  <si>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</si>
  <si>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</si>
  <si>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</si>
  <si>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</si>
  <si>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</si>
  <si>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</si>
  <si>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</si>
  <si>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</si>
  <si>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</si>
  <si>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</si>
  <si>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</si>
  <si>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</si>
  <si>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</si>
  <si>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</si>
  <si>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</si>
  <si>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</si>
  <si>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</si>
  <si>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</si>
  <si>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</si>
  <si>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</si>
  <si>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</si>
  <si>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</si>
  <si>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</si>
  <si>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</si>
  <si>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</si>
  <si>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</si>
  <si>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</si>
  <si>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</si>
  <si>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</si>
  <si>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</si>
  <si>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</si>
  <si>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</si>
  <si>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</si>
  <si>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</si>
  <si>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</si>
  <si>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</si>
  <si>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</si>
  <si>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</si>
  <si>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</si>
  <si>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</si>
  <si>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</si>
  <si>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</si>
  <si>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</si>
  <si>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</si>
  <si>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</si>
  <si>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</si>
  <si>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</si>
  <si>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</si>
  <si>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</si>
  <si>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</si>
  <si>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</si>
  <si>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</si>
  <si>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</si>
  <si>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</si>
  <si>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</si>
  <si>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</si>
  <si>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</si>
  <si>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</si>
  <si>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</si>
  <si>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</si>
  <si>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</si>
  <si>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</si>
  <si>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</si>
  <si>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</si>
  <si>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</si>
  <si>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</si>
  <si>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</si>
  <si>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</si>
  <si>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</si>
  <si>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</si>
  <si>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</si>
  <si>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</si>
  <si>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</si>
  <si>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</si>
  <si>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</si>
  <si>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</si>
  <si>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</si>
  <si>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</si>
  <si>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</si>
  <si>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</si>
  <si>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</si>
  <si>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</si>
  <si>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</si>
  <si>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</si>
  <si>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</si>
  <si>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</si>
  <si>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</si>
  <si>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</si>
  <si>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</si>
  <si>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</si>
  <si>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</si>
  <si>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</si>
  <si>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</si>
  <si>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</si>
  <si>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</si>
  <si>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</si>
  <si>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</si>
  <si>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</si>
  <si>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</si>
  <si>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</si>
  <si>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</si>
  <si>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</si>
  <si>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</si>
  <si>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</si>
  <si>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</si>
  <si>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</si>
  <si>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</si>
  <si>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</si>
  <si>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</si>
  <si>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</si>
  <si>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</si>
  <si>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</si>
  <si>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</si>
  <si>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</si>
  <si>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</si>
  <si>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</si>
  <si>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</si>
  <si>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</si>
  <si>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</si>
  <si>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</si>
  <si>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</si>
  <si>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</si>
  <si>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</si>
  <si>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</si>
  <si>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</si>
  <si>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</si>
  <si>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</si>
  <si>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</si>
  <si>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</si>
  <si>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</si>
  <si>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</si>
  <si>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</si>
  <si>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</si>
  <si>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</si>
  <si>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</si>
  <si>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</si>
  <si>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</si>
  <si>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</si>
  <si>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</si>
  <si>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</si>
  <si>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</si>
  <si>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</si>
  <si>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</si>
  <si>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</si>
  <si>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</si>
  <si>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</si>
  <si>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</si>
  <si>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</si>
  <si>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</si>
  <si>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</si>
  <si>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</si>
  <si>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</si>
  <si>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</si>
  <si>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</si>
  <si>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</si>
  <si>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</si>
  <si>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</si>
  <si>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</si>
  <si>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</si>
  <si>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</si>
  <si>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</si>
  <si>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</si>
  <si>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</si>
  <si>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</si>
  <si>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</si>
  <si>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</si>
  <si>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</si>
  <si>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</si>
  <si>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</si>
  <si>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</si>
  <si>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</si>
  <si>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</si>
  <si>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</si>
  <si>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</si>
  <si>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</si>
  <si>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</si>
  <si>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</si>
  <si>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</si>
  <si>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</si>
  <si>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</si>
  <si>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</si>
  <si>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</si>
  <si>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</si>
  <si>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</si>
  <si>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</si>
  <si>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</si>
  <si>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</si>
  <si>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</si>
  <si>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</si>
  <si>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</si>
  <si>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</si>
  <si>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</si>
  <si>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</si>
  <si>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</si>
  <si>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</si>
  <si>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</si>
  <si>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</si>
  <si>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</si>
  <si>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</si>
  <si>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</si>
  <si>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</si>
  <si>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</si>
  <si>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</si>
  <si>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</si>
  <si>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</si>
  <si>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</si>
  <si>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</si>
  <si>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</si>
  <si>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</si>
  <si>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</si>
  <si>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</si>
  <si>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</si>
  <si>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</si>
  <si>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</si>
  <si>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</si>
  <si>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</si>
  <si>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</si>
  <si>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</si>
  <si>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</si>
  <si>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</si>
  <si>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</si>
  <si>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</si>
  <si>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</si>
  <si>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</si>
  <si>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</si>
  <si>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</si>
  <si>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</si>
  <si>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</si>
  <si>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</si>
  <si>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</si>
  <si>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</si>
  <si>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</si>
  <si>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</si>
  <si>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</si>
  <si>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</si>
  <si>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</si>
  <si>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</si>
  <si>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</si>
  <si>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</si>
  <si>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</si>
  <si>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</si>
  <si>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</si>
  <si>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</si>
  <si>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</si>
  <si>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</si>
  <si>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</si>
  <si>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</si>
  <si>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</si>
  <si>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</si>
  <si>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</si>
  <si>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</si>
  <si>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</si>
  <si>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</si>
  <si>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</si>
  <si>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</si>
  <si>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</si>
  <si>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</si>
  <si>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</si>
  <si>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</si>
  <si>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</si>
  <si>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</si>
  <si>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</si>
  <si>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</si>
  <si>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</si>
  <si>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</si>
  <si>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</si>
  <si>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</si>
  <si>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</si>
  <si>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</si>
  <si>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</si>
  <si>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</si>
  <si>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</si>
  <si>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</si>
  <si>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</si>
  <si>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</si>
  <si>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</si>
  <si>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</si>
  <si>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</si>
  <si>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</si>
  <si>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</si>
  <si>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</si>
  <si>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</si>
  <si>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</si>
  <si>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</si>
  <si>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</si>
  <si>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</si>
  <si>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</si>
  <si>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</si>
  <si>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</si>
  <si>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</si>
  <si>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</si>
  <si>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</si>
  <si>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</si>
  <si>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</si>
  <si>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</si>
  <si>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</si>
  <si>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</si>
  <si>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</si>
  <si>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</si>
  <si>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</si>
  <si>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</si>
  <si>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</si>
  <si>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</si>
  <si>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</si>
  <si>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</si>
  <si>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</si>
  <si>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</si>
  <si>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</si>
  <si>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</si>
  <si>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</si>
  <si>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</si>
  <si>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</si>
  <si>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</si>
  <si>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</si>
  <si>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</si>
  <si>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</si>
  <si>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</si>
  <si>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</si>
  <si>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</si>
  <si>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</si>
  <si>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</si>
  <si>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</si>
  <si>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</si>
  <si>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</si>
  <si>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</si>
  <si>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</si>
  <si>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</si>
  <si>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</si>
  <si>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</si>
  <si>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</si>
  <si>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</si>
  <si>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</si>
  <si>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 xml:space="preserve">How do your capacity plans and planned use of the fund outlined in question 1 align with NHS winter plans? (500 words maximum)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</si>
  <si>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</si>
  <si>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</si>
  <si>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</si>
  <si>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</si>
  <si>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</si>
  <si>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</si>
  <si>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</si>
  <si>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</si>
  <si>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</si>
  <si>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</si>
  <si>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</si>
  <si>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</si>
  <si>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</si>
  <si>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</si>
  <si>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</si>
  <si>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</si>
  <si>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</si>
  <si>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</si>
  <si>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</si>
  <si>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</si>
  <si>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</si>
  <si>
    <t>East Sussex will target all three areas as follows:
Reducing ASC waiting times: We will use a proportion of the fund to recruit project resources to undertake a full review and improvement programme relating to waiting times for ASC assessments. This will be a comprehensive piece of work covering optimising workflow, standardising risk management, enhancing client and carer experience, key metrics and recommendations for longer term strategic development.
Increasing workforce capacity and retention: We will use a proportion of the fund to support continued investment in maintaining a stable and skilled workforce and aiming to ensure sufficient in-flow of new staff to manage turnover of existing positions. This will complement and run alongside our pre-existing Workforce Programme and will centre around a recruitment campaign and associated promotion and marketing thereof through website and social media.
Increasing fee rates paid to ASC providers: The remaining and by a significant margin the largest proportion of the funding will be used to support fee increases paid to ASC providers in 23/24. 
This allocation will be comprised of two elements, the first towards placements in 23/24 which have been made outside of Local Authority rates due to a variety of reasons including increased requirements for 1:1 staffing support; increased agency costs. 
The second allocation will be made to in part reflect the 24/25 fee increases in 23/24.   The funding will either be used to bring forward the 24/25 fee increase by a period of time or be made in the form of one-off payments to providers.   The timescales required by this return mean we cannot yet confirm the exact mechanism by which this will be made as the budget setting process for 24/25 is underway but not yet concluded.  
All three target areas will complement our current capacity plans. Our capacity plan set out the planning already in place to support workforce and recruitment in the provider sector. The workforce measures above will help to sustain directly employed ASC care and assessment staff. This, alongside the project to update our approach to managing waiting lists will help towards managing the increased demand on the service which have included the number of contacts, the number of open referrals, Section 42 and other safeguarding enquiries, and assessments the service has undertaken over the last four years. 
An increase in fee rates paid to ASC providers will increase the resilience of the sector as a whole especially against the backdrop of recent high levels of inflation including expected increases in National Living Wage. Given the geographic scale of East Sussex a widely dispersed market with good presence in less heavily populated areas, particularly in rural areas, can help address situations where client or family choice can cause delays where such provision is not available and an increase in rates helps address this. Support for complex cases have remained a key issue where clients clinical needs are high requiring specialist input from a range of services, increasing baseline payments in this area will assist in addressing this.</t>
  </si>
  <si>
    <t>The capacity plans and planned use of the fund outlined in question 1 align with NHS winter plans because the waiting list project and support for recruitment of ASC workforce will create greater resilience within ASC services to help towards managing the increase in demand for all aspects of the service which has been experienced over the last four years. In turn this will mean greater systems capacity to prioritise resources needed to address winter pressures, particularly assessment capacity. In addition, spending on increasing fee rates paid to ASC providers will increase the resilience of the provider market over this time providing greater capacity than would otherwise be the case for the period.
Winter capacity plans set out in the Better Care Fund seek to bolster assessment capacity to support hospital discharge and the workforce and recruitment element of the Market Sustainability and Improvement Workforce Fund will specifically complement this by seeking to increase application rates for posts available. 
The plans set out above will assist in winter planning by supporting recruitment into intermediate care services that keep people well at home, preventing avoidable hospital admissions and effective hospital discharge.
The Better Care Fund will also continue to make provision for HomeFirst support and Discharge to Assess beds where needed. Increasing fee rates to providers in the market should help to ensure off-flow from these services helping to maintain overall flow. 
The waiting list and workflow project will in part review areas of flow into the service which go via care transfer hubs so help to improve and embed good practice in this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</si>
</sst>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4" fillId="2" borderId="3" xfId="0" applyFont="1" applyFill="1" applyBorder="1"/>
    <xf numFmtId="0" fontId="0" fillId="2" borderId="12" xfId="0" applyFill="1" applyBorder="1"/>
    <xf numFmtId="0" fontId="4" fillId="2" borderId="8" xfId="0" applyFont="1" applyFill="1" applyBorder="1"/>
    <xf numFmtId="0" fontId="4" fillId="2" borderId="4" xfId="0" applyFont="1" applyFill="1" applyBorder="1"/>
    <xf numFmtId="0" fontId="0" fillId="2" borderId="11" xfId="0" applyFill="1" applyBorder="1"/>
    <xf numFmtId="0" fontId="4" fillId="2" borderId="9" xfId="0" applyFont="1" applyFill="1" applyBorder="1"/>
    <xf numFmtId="0" fontId="0" fillId="2" borderId="13" xfId="0" applyFill="1" applyBorder="1"/>
    <xf numFmtId="0" fontId="4" fillId="2" borderId="10" xfId="0" applyFont="1" applyFill="1" applyBorder="1"/>
    <xf numFmtId="0" fontId="0" fillId="2" borderId="8" xfId="0" applyFill="1" applyBorder="1"/>
    <xf numFmtId="0" fontId="0" fillId="2" borderId="10" xfId="0" applyFill="1" applyBorder="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abSelected="1" zoomScaleNormal="100" workbookViewId="0">
      <selection activeCell="A2" sqref="A2"/>
    </sheetView>
  </sheetViews>
  <sheetFormatPr defaultRowHeight="15" x14ac:dyDescent="0.25"/>
  <cols>
    <col min="1" max="1" width="120.7109375" style="1" customWidth="1"/>
    <col min="2" max="2" width="0" style="1" hidden="1" customWidth="1"/>
    <col min="3" max="3" width="41.140625" style="1" customWidth="1"/>
    <col min="4" max="64" width="9.140625" style="1"/>
  </cols>
  <sheetData>
    <row r="1" spans="1:13" s="2" customFormat="1" ht="15.75" x14ac:dyDescent="0.25">
      <c r="A1" s="3" t="s">
        <v>389</v>
      </c>
    </row>
    <row r="2" spans="1:13" x14ac:dyDescent="0.25">
      <c r="A2" s="28"/>
      <c r="C2" s="28"/>
      <c r="D2" s="28"/>
      <c r="E2" s="28"/>
      <c r="F2" s="28"/>
      <c r="G2" s="28"/>
      <c r="H2" s="28"/>
      <c r="I2" s="28"/>
      <c r="J2" s="28"/>
      <c r="K2" s="28"/>
      <c r="L2" s="28"/>
      <c r="M2" s="28"/>
    </row>
    <row r="3" spans="1:13" ht="15.75" x14ac:dyDescent="0.25">
      <c r="A3" s="4" t="s">
        <v>0</v>
      </c>
      <c r="C3" s="28"/>
      <c r="D3" s="28"/>
      <c r="E3" s="28"/>
      <c r="F3" s="28"/>
      <c r="G3" s="28"/>
      <c r="H3" s="28"/>
      <c r="I3" s="28"/>
      <c r="J3" s="28"/>
      <c r="K3" s="28"/>
      <c r="L3" s="28"/>
      <c r="M3" s="28"/>
    </row>
    <row r="4" spans="1:13" x14ac:dyDescent="0.25">
      <c r="C4" s="28"/>
      <c r="D4" s="28"/>
      <c r="E4" s="28"/>
      <c r="F4" s="28"/>
      <c r="G4" s="28"/>
      <c r="H4" s="28"/>
      <c r="I4" s="28"/>
      <c r="J4" s="28"/>
      <c r="K4" s="28"/>
      <c r="L4" s="28"/>
      <c r="M4" s="28"/>
    </row>
    <row r="5" spans="1:13" ht="76.5" customHeight="1" x14ac:dyDescent="0.25">
      <c r="A5" s="42" t="s">
        <v>384</v>
      </c>
      <c r="C5" s="28"/>
      <c r="D5" s="28"/>
      <c r="E5" s="28"/>
      <c r="F5" s="28"/>
      <c r="G5" s="28"/>
      <c r="H5" s="28"/>
      <c r="I5" s="28"/>
      <c r="J5" s="28"/>
      <c r="K5" s="28"/>
      <c r="L5" s="28"/>
      <c r="M5" s="28"/>
    </row>
    <row r="6" spans="1:13" ht="15.75" x14ac:dyDescent="0.25">
      <c r="A6" s="29" t="s">
        <v>379</v>
      </c>
      <c r="C6" s="28"/>
      <c r="D6" s="28"/>
      <c r="E6" s="28"/>
      <c r="F6" s="28"/>
      <c r="G6" s="28"/>
      <c r="H6" s="28"/>
      <c r="I6" s="28"/>
      <c r="J6" s="28"/>
      <c r="K6" s="28"/>
      <c r="L6" s="28"/>
      <c r="M6" s="28"/>
    </row>
    <row r="7" spans="1:13" x14ac:dyDescent="0.25">
      <c r="A7" s="5"/>
      <c r="C7" s="28"/>
      <c r="D7" s="28"/>
      <c r="E7" s="28"/>
      <c r="F7" s="28"/>
      <c r="G7" s="28"/>
      <c r="H7" s="28"/>
      <c r="I7" s="28"/>
      <c r="J7" s="28"/>
      <c r="K7" s="28"/>
      <c r="L7" s="28"/>
      <c r="M7" s="28"/>
    </row>
    <row r="8" spans="1:13" ht="46.5" customHeight="1" x14ac:dyDescent="0.25">
      <c r="A8" s="43" t="s">
        <v>399</v>
      </c>
      <c r="C8" s="28"/>
      <c r="D8" s="28"/>
      <c r="E8" s="28"/>
      <c r="F8" s="28"/>
      <c r="G8" s="28"/>
      <c r="H8" s="28"/>
      <c r="I8" s="28"/>
      <c r="J8" s="28"/>
      <c r="K8" s="28"/>
      <c r="L8" s="28"/>
      <c r="M8" s="28"/>
    </row>
    <row r="9" spans="1:13" x14ac:dyDescent="0.25">
      <c r="A9" s="44"/>
      <c r="C9" s="28"/>
      <c r="D9" s="28"/>
      <c r="E9" s="28"/>
      <c r="F9" s="28"/>
      <c r="G9" s="28"/>
      <c r="H9" s="28"/>
      <c r="I9" s="28"/>
      <c r="J9" s="28"/>
      <c r="K9" s="28"/>
      <c r="L9" s="28"/>
      <c r="M9" s="28"/>
    </row>
    <row r="10" spans="1:13" ht="46.5" customHeight="1" x14ac:dyDescent="0.25">
      <c r="A10" s="43" t="s">
        <v>393</v>
      </c>
      <c r="C10" s="28"/>
      <c r="D10" s="28"/>
      <c r="E10" s="28"/>
      <c r="F10" s="28"/>
      <c r="G10" s="28"/>
      <c r="H10" s="28"/>
      <c r="I10" s="28"/>
      <c r="J10" s="28"/>
      <c r="K10" s="28"/>
      <c r="L10" s="28"/>
      <c r="M10" s="28"/>
    </row>
    <row r="11" spans="1:13" x14ac:dyDescent="0.25">
      <c r="A11" s="44"/>
      <c r="C11" s="28"/>
      <c r="D11" s="28"/>
      <c r="E11" s="28"/>
      <c r="F11" s="28"/>
      <c r="G11" s="28"/>
      <c r="H11" s="28"/>
      <c r="I11" s="28"/>
      <c r="J11" s="28"/>
      <c r="K11" s="28"/>
      <c r="L11" s="28"/>
      <c r="M11" s="28"/>
    </row>
    <row r="12" spans="1:13" ht="92.25" customHeight="1" x14ac:dyDescent="0.25">
      <c r="A12" s="43" t="s">
        <v>386</v>
      </c>
      <c r="C12" s="28"/>
      <c r="D12" s="28"/>
      <c r="E12" s="28"/>
      <c r="F12" s="28"/>
      <c r="G12" s="28"/>
      <c r="H12" s="28"/>
      <c r="I12" s="28"/>
      <c r="J12" s="28"/>
      <c r="K12" s="28"/>
      <c r="L12" s="28"/>
      <c r="M12" s="28"/>
    </row>
    <row r="13" spans="1:13" x14ac:dyDescent="0.25">
      <c r="A13" s="44"/>
      <c r="C13" s="28"/>
      <c r="D13" s="28"/>
      <c r="E13" s="28"/>
      <c r="F13" s="28"/>
      <c r="G13" s="28"/>
      <c r="H13" s="28"/>
      <c r="I13" s="28"/>
      <c r="J13" s="28"/>
      <c r="K13" s="28"/>
      <c r="L13" s="28"/>
      <c r="M13" s="28"/>
    </row>
    <row r="14" spans="1:13" ht="15.75" x14ac:dyDescent="0.25">
      <c r="A14" s="46" t="s">
        <v>380</v>
      </c>
      <c r="C14" s="28"/>
      <c r="D14" s="28"/>
      <c r="E14" s="28"/>
      <c r="F14" s="28"/>
      <c r="G14" s="28"/>
      <c r="H14" s="28"/>
      <c r="I14" s="28"/>
      <c r="J14" s="28"/>
      <c r="K14" s="28"/>
      <c r="L14" s="28"/>
      <c r="M14" s="28"/>
    </row>
    <row r="15" spans="1:13" ht="61.5" customHeight="1" x14ac:dyDescent="0.25">
      <c r="A15" s="45" t="s">
        <v>1</v>
      </c>
      <c r="C15" s="28"/>
      <c r="D15" s="28"/>
      <c r="E15" s="28"/>
      <c r="F15" s="28"/>
      <c r="G15" s="28"/>
      <c r="H15" s="28"/>
      <c r="I15" s="28"/>
      <c r="J15" s="28"/>
      <c r="K15" s="28"/>
      <c r="L15" s="28"/>
      <c r="M15" s="28"/>
    </row>
    <row r="16" spans="1:13" x14ac:dyDescent="0.25">
      <c r="A16" s="28"/>
      <c r="C16" s="28"/>
      <c r="D16" s="28"/>
      <c r="E16" s="28"/>
      <c r="F16" s="28"/>
      <c r="G16" s="28"/>
      <c r="H16" s="28"/>
      <c r="I16" s="28"/>
      <c r="J16" s="28"/>
      <c r="K16" s="28"/>
      <c r="L16" s="28"/>
      <c r="M16" s="28"/>
    </row>
    <row r="17" spans="1:13" x14ac:dyDescent="0.25">
      <c r="A17" s="28"/>
      <c r="C17" s="28"/>
      <c r="D17" s="28"/>
      <c r="E17" s="28"/>
      <c r="F17" s="28"/>
      <c r="G17" s="28"/>
      <c r="H17" s="28"/>
      <c r="I17" s="28"/>
      <c r="J17" s="28"/>
      <c r="K17" s="28"/>
      <c r="L17" s="28"/>
      <c r="M17" s="28"/>
    </row>
    <row r="18" spans="1:13" x14ac:dyDescent="0.25">
      <c r="A18" s="28"/>
      <c r="C18" s="28"/>
      <c r="D18" s="28"/>
      <c r="E18" s="28"/>
      <c r="F18" s="28"/>
      <c r="G18" s="28"/>
      <c r="H18" s="28"/>
      <c r="I18" s="28"/>
      <c r="J18" s="28"/>
      <c r="K18" s="28"/>
      <c r="L18" s="28"/>
      <c r="M18" s="28"/>
    </row>
    <row r="19" spans="1:13" ht="15.75" x14ac:dyDescent="0.25">
      <c r="A19" s="4" t="s">
        <v>2</v>
      </c>
      <c r="C19" s="4" t="s">
        <v>3</v>
      </c>
    </row>
    <row r="20" spans="1:13" ht="15.75" x14ac:dyDescent="0.25">
      <c r="A20" s="4" t="s">
        <v>381</v>
      </c>
    </row>
    <row r="21" spans="1:13" ht="15.75" x14ac:dyDescent="0.25">
      <c r="A21" s="30" t="s">
        <v>175</v>
      </c>
      <c r="B21" s="31">
        <f>IF('Spend return'!B18="",0,1)</f>
        <v>1</v>
      </c>
      <c r="C21" s="32" t="str">
        <f t="shared" ref="C21:C26" si="0">IF(B21=1,"Yes","No")</f>
        <v>Yes</v>
      </c>
    </row>
    <row r="22" spans="1:13" ht="15.75" x14ac:dyDescent="0.25">
      <c r="A22" s="33" t="s">
        <v>176</v>
      </c>
      <c r="B22" s="34">
        <f>IF(ISBLANK('Spend return'!B24),0,1)*IF(ISNUMBER(SEARCH("@",'Spend return'!B25)),1,0)</f>
        <v>0</v>
      </c>
      <c r="C22" s="35" t="str">
        <f t="shared" si="0"/>
        <v>No</v>
      </c>
    </row>
    <row r="23" spans="1:13" ht="15.75" x14ac:dyDescent="0.25">
      <c r="A23" s="33" t="s">
        <v>178</v>
      </c>
      <c r="B23" s="34">
        <f>IF('Spend return'!B30="Yes - the funding has been allocated in full to adult social care",1,0)</f>
        <v>1</v>
      </c>
      <c r="C23" s="35" t="str">
        <f t="shared" si="0"/>
        <v>Yes</v>
      </c>
    </row>
    <row r="24" spans="1:13" ht="15.75" x14ac:dyDescent="0.25">
      <c r="A24" s="33" t="s">
        <v>179</v>
      </c>
      <c r="B24" s="34">
        <f>IF(OR('Spend return'!B35="Yes - we are targeting this area",'Spend return'!B36="Yes - we are targeting this area",'Spend return'!B37="Yes - we are targeting this area"),1,0)</f>
        <v>1</v>
      </c>
      <c r="C24" s="35" t="str">
        <f t="shared" si="0"/>
        <v>Yes</v>
      </c>
    </row>
    <row r="25" spans="1:13" ht="15.75" x14ac:dyDescent="0.25">
      <c r="A25" s="33" t="s">
        <v>180</v>
      </c>
      <c r="B25" s="34">
        <f>IF(OR(ISTEXT('Spend return'!B42),ISBLANK('Spend return'!B42),'Spend return'!B42&lt;0),0,1)*IF(OR(ISTEXT('Spend return'!B43),ISBLANK('Spend return'!B43),'Spend return'!B43&lt;0),0,1)*IF(OR(ISTEXT('Spend return'!B44),ISBLANK('Spend return'!B44),'Spend return'!B44&lt;0),0,1)</f>
        <v>1</v>
      </c>
      <c r="C25" s="35" t="str">
        <f t="shared" si="0"/>
        <v>Yes</v>
      </c>
    </row>
    <row r="26" spans="1:13" ht="15.75" x14ac:dyDescent="0.25">
      <c r="A26" s="14" t="s">
        <v>181</v>
      </c>
      <c r="B26" s="36">
        <f>IFERROR(IF(AND('Spend return'!B45&gt;='Spend return'!B19-100,'Spend return'!B45&lt;='Spend return'!B19+100),1,0),0)</f>
        <v>1</v>
      </c>
      <c r="C26" s="37" t="str">
        <f t="shared" si="0"/>
        <v>Yes</v>
      </c>
    </row>
    <row r="27" spans="1:13" ht="15.75" x14ac:dyDescent="0.25">
      <c r="A27" s="4" t="s">
        <v>382</v>
      </c>
    </row>
    <row r="28" spans="1:13" ht="15.75" x14ac:dyDescent="0.25">
      <c r="A28" s="30" t="s">
        <v>182</v>
      </c>
      <c r="B28" s="38">
        <f>IF(ISBLANK('Qualitative report'!A19),0,1)</f>
        <v>1</v>
      </c>
      <c r="C28" s="32" t="str">
        <f>IF(B28=1,"Yes","No")</f>
        <v>Yes</v>
      </c>
    </row>
    <row r="29" spans="1:13" ht="15.75" x14ac:dyDescent="0.25">
      <c r="A29" s="14" t="s">
        <v>387</v>
      </c>
      <c r="B29" s="39">
        <f>IF(ISBLANK('Qualitative report'!A23),0,1)</f>
        <v>1</v>
      </c>
      <c r="C29" s="37"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zoomScale="80" zoomScaleNormal="80" workbookViewId="0">
      <selection activeCell="B24" sqref="B24"/>
    </sheetView>
  </sheetViews>
  <sheetFormatPr defaultRowHeight="15" x14ac:dyDescent="0.25"/>
  <cols>
    <col min="1" max="1" width="120.7109375" style="1" customWidth="1"/>
    <col min="2" max="2" width="62.140625" style="1" customWidth="1"/>
    <col min="3" max="66" width="9.140625" style="1"/>
  </cols>
  <sheetData>
    <row r="1" spans="1:11" s="2" customFormat="1" ht="15.75" x14ac:dyDescent="0.25">
      <c r="A1" s="3" t="s">
        <v>389</v>
      </c>
    </row>
    <row r="2" spans="1:11" x14ac:dyDescent="0.25">
      <c r="A2" s="28"/>
      <c r="B2" s="28"/>
      <c r="C2" s="28"/>
      <c r="D2" s="28"/>
      <c r="E2" s="28"/>
      <c r="F2" s="28"/>
      <c r="G2" s="28"/>
      <c r="H2" s="28"/>
      <c r="I2" s="28"/>
      <c r="J2" s="28"/>
      <c r="K2" s="28"/>
    </row>
    <row r="3" spans="1:11" ht="15.75" x14ac:dyDescent="0.25">
      <c r="A3" s="4" t="s">
        <v>394</v>
      </c>
      <c r="B3" s="28"/>
      <c r="C3" s="28"/>
      <c r="D3" s="28"/>
      <c r="E3" s="28"/>
      <c r="F3" s="28"/>
      <c r="G3" s="28"/>
      <c r="H3" s="28"/>
      <c r="I3" s="28"/>
      <c r="J3" s="28"/>
      <c r="K3" s="28"/>
    </row>
    <row r="4" spans="1:11" ht="75.75" x14ac:dyDescent="0.25">
      <c r="A4" s="42" t="s">
        <v>395</v>
      </c>
      <c r="B4" s="28"/>
      <c r="C4" s="28"/>
      <c r="D4" s="28"/>
      <c r="E4" s="28"/>
      <c r="F4" s="28"/>
      <c r="G4" s="28"/>
      <c r="H4" s="28"/>
      <c r="I4" s="28"/>
      <c r="J4" s="28"/>
      <c r="K4" s="28"/>
    </row>
    <row r="5" spans="1:11" ht="15.75" x14ac:dyDescent="0.25">
      <c r="A5" s="43"/>
      <c r="B5" s="28"/>
      <c r="C5" s="28"/>
      <c r="D5" s="28"/>
      <c r="E5" s="28"/>
      <c r="F5" s="28"/>
      <c r="G5" s="28"/>
      <c r="H5" s="28"/>
      <c r="I5" s="28"/>
      <c r="J5" s="28"/>
      <c r="K5" s="28"/>
    </row>
    <row r="6" spans="1:11" ht="30.75" x14ac:dyDescent="0.25">
      <c r="A6" s="43" t="s">
        <v>396</v>
      </c>
      <c r="B6" s="28"/>
      <c r="C6" s="28"/>
      <c r="D6" s="28"/>
      <c r="E6" s="28"/>
      <c r="F6" s="28"/>
      <c r="G6" s="28"/>
      <c r="H6" s="28"/>
      <c r="I6" s="28"/>
      <c r="J6" s="28"/>
      <c r="K6" s="28"/>
    </row>
    <row r="7" spans="1:11" ht="30.75" x14ac:dyDescent="0.25">
      <c r="A7" s="41" t="s">
        <v>392</v>
      </c>
      <c r="B7" s="28"/>
      <c r="C7" s="28"/>
      <c r="D7" s="28"/>
      <c r="E7" s="28"/>
      <c r="F7" s="28"/>
      <c r="G7" s="28"/>
      <c r="H7" s="28"/>
      <c r="I7" s="28"/>
      <c r="J7" s="28"/>
      <c r="K7" s="28"/>
    </row>
    <row r="8" spans="1:11" ht="60.75" x14ac:dyDescent="0.25">
      <c r="A8" s="41" t="s">
        <v>397</v>
      </c>
      <c r="B8" s="28"/>
      <c r="C8" s="28"/>
      <c r="D8" s="28"/>
      <c r="E8" s="28"/>
      <c r="F8" s="28"/>
      <c r="G8" s="28"/>
      <c r="H8" s="28"/>
      <c r="I8" s="28"/>
      <c r="J8" s="28"/>
      <c r="K8" s="28"/>
    </row>
    <row r="9" spans="1:11" x14ac:dyDescent="0.25">
      <c r="A9" s="44"/>
      <c r="B9" s="28"/>
      <c r="C9" s="28"/>
      <c r="D9" s="28"/>
      <c r="E9" s="28"/>
      <c r="F9" s="28"/>
      <c r="G9" s="28"/>
      <c r="H9" s="28"/>
      <c r="I9" s="28"/>
      <c r="J9" s="28"/>
      <c r="K9" s="28"/>
    </row>
    <row r="10" spans="1:11" ht="76.5" customHeight="1" x14ac:dyDescent="0.25">
      <c r="A10" s="43" t="s">
        <v>398</v>
      </c>
      <c r="B10" s="28"/>
      <c r="C10" s="28"/>
      <c r="D10" s="28"/>
      <c r="E10" s="28"/>
      <c r="F10" s="28"/>
      <c r="G10" s="28"/>
      <c r="H10" s="28"/>
      <c r="I10" s="28"/>
      <c r="J10" s="28"/>
      <c r="K10" s="28"/>
    </row>
    <row r="11" spans="1:11" x14ac:dyDescent="0.25">
      <c r="A11" s="44"/>
      <c r="B11" s="28"/>
      <c r="C11" s="28"/>
      <c r="D11" s="28"/>
      <c r="E11" s="28"/>
      <c r="F11" s="28"/>
      <c r="G11" s="28"/>
      <c r="H11" s="28"/>
      <c r="I11" s="28"/>
      <c r="J11" s="28"/>
      <c r="K11" s="28"/>
    </row>
    <row r="12" spans="1:11" ht="63.75" customHeight="1" x14ac:dyDescent="0.25">
      <c r="A12" s="45" t="s">
        <v>5</v>
      </c>
      <c r="B12" s="28"/>
      <c r="C12" s="28"/>
      <c r="D12" s="28"/>
      <c r="E12" s="28"/>
      <c r="F12" s="28"/>
      <c r="G12" s="28"/>
      <c r="H12" s="28"/>
      <c r="I12" s="28"/>
      <c r="J12" s="28"/>
      <c r="K12" s="28"/>
    </row>
    <row r="13" spans="1:11" x14ac:dyDescent="0.25">
      <c r="A13" s="28"/>
      <c r="B13" s="28"/>
      <c r="C13" s="28"/>
      <c r="D13" s="28"/>
      <c r="E13" s="28"/>
      <c r="F13" s="28"/>
      <c r="G13" s="28"/>
      <c r="H13" s="28"/>
      <c r="I13" s="28"/>
      <c r="J13" s="28"/>
      <c r="K13" s="28"/>
    </row>
    <row r="14" spans="1:11" x14ac:dyDescent="0.25">
      <c r="A14" s="28"/>
      <c r="B14" s="28"/>
      <c r="C14" s="28"/>
      <c r="D14" s="28"/>
      <c r="E14" s="28"/>
      <c r="F14" s="28"/>
      <c r="G14" s="28"/>
      <c r="H14" s="28"/>
      <c r="I14" s="28"/>
      <c r="J14" s="28"/>
      <c r="K14" s="28"/>
    </row>
    <row r="15" spans="1:11" x14ac:dyDescent="0.25">
      <c r="A15" s="28"/>
      <c r="B15" s="28"/>
      <c r="C15" s="28"/>
      <c r="D15" s="28"/>
      <c r="E15" s="28"/>
      <c r="F15" s="28"/>
      <c r="G15" s="28"/>
      <c r="H15" s="28"/>
      <c r="I15" s="28"/>
      <c r="J15" s="28"/>
      <c r="K15" s="28"/>
    </row>
    <row r="16" spans="1:11" ht="15.75" x14ac:dyDescent="0.25">
      <c r="A16" s="4" t="s">
        <v>6</v>
      </c>
      <c r="C16" s="28"/>
      <c r="D16" s="28"/>
      <c r="E16" s="28"/>
      <c r="F16" s="28"/>
      <c r="G16" s="28"/>
      <c r="H16" s="28"/>
      <c r="I16" s="28"/>
      <c r="J16" s="28"/>
      <c r="K16" s="28"/>
    </row>
    <row r="17" spans="1:11" ht="15.75" x14ac:dyDescent="0.25">
      <c r="A17" s="6" t="s">
        <v>7</v>
      </c>
      <c r="B17" s="6" t="s">
        <v>383</v>
      </c>
      <c r="C17" s="28"/>
      <c r="D17" s="28"/>
      <c r="E17" s="28"/>
      <c r="F17" s="28"/>
      <c r="G17" s="28"/>
      <c r="H17" s="28"/>
      <c r="I17" s="28"/>
      <c r="J17" s="28"/>
      <c r="K17" s="28"/>
    </row>
    <row r="18" spans="1:11" ht="15.75" x14ac:dyDescent="0.25">
      <c r="A18" s="7" t="s">
        <v>390</v>
      </c>
      <c r="B18" s="8" t="s">
        <v>62</v>
      </c>
    </row>
    <row r="19" spans="1:11" ht="15.75" x14ac:dyDescent="0.25">
      <c r="A19" s="7" t="s">
        <v>9</v>
      </c>
      <c r="B19" s="9">
        <f>IFERROR(INDEX('LA Allocations'!B2:B154,MATCH('Spend return'!B18,'LA Allocations'!A2:A154,0)),"")</f>
        <v>3932344</v>
      </c>
    </row>
    <row r="22" spans="1:11" ht="15.75" x14ac:dyDescent="0.25">
      <c r="A22" s="4" t="s">
        <v>10</v>
      </c>
    </row>
    <row r="23" spans="1:11" ht="15.75" x14ac:dyDescent="0.25">
      <c r="A23" s="6" t="s">
        <v>7</v>
      </c>
      <c r="B23" s="6" t="s">
        <v>383</v>
      </c>
    </row>
    <row r="24" spans="1:11" ht="15.75" x14ac:dyDescent="0.25">
      <c r="A24" s="7" t="s">
        <v>11</v>
      </c>
      <c r="B24" s="10"/>
    </row>
    <row r="25" spans="1:11" ht="15.75" x14ac:dyDescent="0.25">
      <c r="A25" s="7" t="s">
        <v>12</v>
      </c>
      <c r="B25" s="11"/>
    </row>
    <row r="28" spans="1:11" ht="15.75" x14ac:dyDescent="0.25">
      <c r="A28" s="4" t="s">
        <v>177</v>
      </c>
    </row>
    <row r="29" spans="1:11" ht="15.75" x14ac:dyDescent="0.25">
      <c r="A29" s="6" t="s">
        <v>7</v>
      </c>
      <c r="B29" s="6" t="s">
        <v>8</v>
      </c>
    </row>
    <row r="30" spans="1:11" ht="15.75" x14ac:dyDescent="0.25">
      <c r="A30" s="12" t="s">
        <v>13</v>
      </c>
      <c r="B30" s="8" t="s">
        <v>183</v>
      </c>
    </row>
    <row r="33" spans="1:3" ht="15.75" x14ac:dyDescent="0.25">
      <c r="A33" s="4" t="s">
        <v>187</v>
      </c>
    </row>
    <row r="34" spans="1:3" ht="15.75" x14ac:dyDescent="0.25">
      <c r="A34" s="6" t="s">
        <v>7</v>
      </c>
      <c r="B34" s="6" t="s">
        <v>8</v>
      </c>
    </row>
    <row r="35" spans="1:3" ht="15.75" x14ac:dyDescent="0.25">
      <c r="A35" s="7" t="s">
        <v>189</v>
      </c>
      <c r="B35" s="13" t="s">
        <v>185</v>
      </c>
    </row>
    <row r="36" spans="1:3" ht="15.75" x14ac:dyDescent="0.25">
      <c r="A36" s="7" t="s">
        <v>14</v>
      </c>
      <c r="B36" s="13" t="s">
        <v>185</v>
      </c>
    </row>
    <row r="37" spans="1:3" ht="15.75" x14ac:dyDescent="0.25">
      <c r="A37" s="14" t="s">
        <v>190</v>
      </c>
      <c r="B37" s="15" t="s">
        <v>185</v>
      </c>
    </row>
    <row r="40" spans="1:3" ht="15.75" x14ac:dyDescent="0.25">
      <c r="A40" s="4" t="s">
        <v>391</v>
      </c>
    </row>
    <row r="41" spans="1:3" ht="15.75" x14ac:dyDescent="0.25">
      <c r="A41" s="6" t="s">
        <v>7</v>
      </c>
      <c r="B41" s="6" t="s">
        <v>8</v>
      </c>
    </row>
    <row r="42" spans="1:3" ht="15.75" x14ac:dyDescent="0.25">
      <c r="A42" s="7" t="s">
        <v>191</v>
      </c>
      <c r="B42" s="16">
        <v>3699960</v>
      </c>
      <c r="C42" s="40" t="str">
        <f>IF(AND(B42&gt;0,B35="No - we are not targeting this area"),"Warning: local authority has reported spend in area that they are not targeting.","")</f>
        <v/>
      </c>
    </row>
    <row r="43" spans="1:3" ht="15.75" x14ac:dyDescent="0.25">
      <c r="A43" s="7" t="s">
        <v>16</v>
      </c>
      <c r="B43" s="16">
        <v>100000</v>
      </c>
      <c r="C43" s="40" t="str">
        <f>IF(AND(B43&gt;0,B36="No - we are not targeting this area"),"Warning: local authority has reported spend in area that they are not targeting.","")</f>
        <v/>
      </c>
    </row>
    <row r="44" spans="1:3" ht="15.75" x14ac:dyDescent="0.25">
      <c r="A44" s="7" t="s">
        <v>192</v>
      </c>
      <c r="B44" s="16">
        <v>132384</v>
      </c>
      <c r="C44" s="40" t="str">
        <f>IF(AND(B44&gt;0,B37="No - we are not targeting this area"),"Warning: local authority has reported spend in area that they are not targeting.","")</f>
        <v/>
      </c>
    </row>
    <row r="45" spans="1:3" ht="15.75" x14ac:dyDescent="0.25">
      <c r="A45" s="17" t="s">
        <v>15</v>
      </c>
      <c r="B45" s="9">
        <f>IFERROR(SUM(B42:B44),"")</f>
        <v>3932344</v>
      </c>
    </row>
    <row r="65" spans="27:27" x14ac:dyDescent="0.25">
      <c r="AA65" s="26"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workbookViewId="0">
      <selection activeCell="A23" sqref="A23"/>
    </sheetView>
  </sheetViews>
  <sheetFormatPr defaultRowHeight="15" x14ac:dyDescent="0.25"/>
  <cols>
    <col min="1" max="1" width="120.7109375" style="1" customWidth="1"/>
    <col min="2" max="68" width="9.140625" style="1"/>
  </cols>
  <sheetData>
    <row r="1" spans="1:16" s="2" customFormat="1" ht="15.75" x14ac:dyDescent="0.25">
      <c r="A1" s="3" t="s">
        <v>389</v>
      </c>
    </row>
    <row r="2" spans="1:16" x14ac:dyDescent="0.25">
      <c r="B2" s="28"/>
      <c r="C2" s="28"/>
      <c r="D2" s="28"/>
      <c r="E2" s="28"/>
      <c r="F2" s="28"/>
      <c r="G2" s="28"/>
      <c r="H2" s="28"/>
      <c r="I2" s="28"/>
      <c r="J2" s="28"/>
      <c r="K2" s="28"/>
      <c r="L2" s="28"/>
      <c r="M2" s="28"/>
      <c r="N2" s="28"/>
      <c r="O2" s="28"/>
      <c r="P2" s="28"/>
    </row>
    <row r="3" spans="1:16" ht="15.75" x14ac:dyDescent="0.25">
      <c r="A3" s="4" t="s">
        <v>4</v>
      </c>
      <c r="B3" s="28"/>
      <c r="C3" s="28"/>
      <c r="D3" s="28"/>
      <c r="E3" s="28"/>
      <c r="F3" s="28"/>
      <c r="G3" s="28"/>
      <c r="H3" s="28"/>
      <c r="I3" s="28"/>
      <c r="J3" s="28"/>
      <c r="K3" s="28"/>
      <c r="L3" s="28"/>
      <c r="M3" s="28"/>
      <c r="N3" s="28"/>
      <c r="O3" s="28"/>
      <c r="P3" s="28"/>
    </row>
    <row r="4" spans="1:16" ht="31.5" customHeight="1" x14ac:dyDescent="0.25">
      <c r="A4" s="42" t="s">
        <v>385</v>
      </c>
      <c r="B4" s="28"/>
      <c r="C4" s="28"/>
      <c r="D4" s="28"/>
      <c r="E4" s="28"/>
      <c r="F4" s="28"/>
      <c r="G4" s="28"/>
      <c r="H4" s="28"/>
      <c r="I4" s="28"/>
      <c r="J4" s="28"/>
      <c r="K4" s="28"/>
      <c r="L4" s="28"/>
      <c r="M4" s="28"/>
      <c r="N4" s="28"/>
      <c r="O4" s="28"/>
      <c r="P4" s="28"/>
    </row>
    <row r="5" spans="1:16" x14ac:dyDescent="0.25">
      <c r="A5" s="44"/>
      <c r="B5" s="28"/>
      <c r="C5" s="28"/>
      <c r="D5" s="28"/>
      <c r="E5" s="28"/>
      <c r="F5" s="28"/>
      <c r="G5" s="28"/>
      <c r="H5" s="28"/>
      <c r="I5" s="28"/>
      <c r="J5" s="28"/>
      <c r="K5" s="28"/>
      <c r="L5" s="28"/>
      <c r="M5" s="28"/>
      <c r="N5" s="28"/>
      <c r="O5" s="28"/>
      <c r="P5" s="28"/>
    </row>
    <row r="6" spans="1:16" ht="15.75" x14ac:dyDescent="0.25">
      <c r="A6" s="43" t="s">
        <v>377</v>
      </c>
      <c r="B6" s="28"/>
      <c r="C6" s="28"/>
      <c r="D6" s="28"/>
      <c r="E6" s="28"/>
      <c r="F6" s="28"/>
      <c r="G6" s="28"/>
      <c r="H6" s="28"/>
      <c r="I6" s="28"/>
      <c r="J6" s="28"/>
      <c r="K6" s="28"/>
      <c r="L6" s="28"/>
      <c r="M6" s="28"/>
      <c r="N6" s="28"/>
      <c r="O6" s="28"/>
      <c r="P6" s="28"/>
    </row>
    <row r="7" spans="1:16" x14ac:dyDescent="0.25">
      <c r="A7" s="44"/>
      <c r="B7" s="28"/>
      <c r="C7" s="28"/>
      <c r="D7" s="28"/>
      <c r="E7" s="28"/>
      <c r="F7" s="28"/>
      <c r="G7" s="28"/>
      <c r="H7" s="28"/>
      <c r="I7" s="28"/>
      <c r="J7" s="28"/>
      <c r="K7" s="28"/>
      <c r="L7" s="28"/>
      <c r="M7" s="28"/>
      <c r="N7" s="28"/>
      <c r="O7" s="28"/>
      <c r="P7" s="28"/>
    </row>
    <row r="8" spans="1:16" ht="30.75" x14ac:dyDescent="0.25">
      <c r="A8" s="43" t="s">
        <v>17</v>
      </c>
      <c r="B8" s="28"/>
      <c r="C8" s="28"/>
      <c r="D8" s="28"/>
      <c r="E8" s="28"/>
      <c r="F8" s="28"/>
      <c r="G8" s="28"/>
      <c r="H8" s="28"/>
      <c r="I8" s="28"/>
      <c r="J8" s="28"/>
      <c r="K8" s="28"/>
      <c r="L8" s="28"/>
      <c r="M8" s="28"/>
      <c r="N8" s="28"/>
      <c r="O8" s="28"/>
      <c r="P8" s="28"/>
    </row>
    <row r="9" spans="1:16" x14ac:dyDescent="0.25">
      <c r="A9" s="44"/>
      <c r="B9" s="28"/>
      <c r="C9" s="28"/>
      <c r="D9" s="28"/>
      <c r="E9" s="28"/>
      <c r="F9" s="28"/>
      <c r="G9" s="28"/>
      <c r="H9" s="28"/>
      <c r="I9" s="28"/>
      <c r="J9" s="28"/>
      <c r="K9" s="28"/>
      <c r="L9" s="28"/>
      <c r="M9" s="28"/>
      <c r="N9" s="28"/>
      <c r="O9" s="28"/>
      <c r="P9" s="28"/>
    </row>
    <row r="10" spans="1:16" ht="30.75" x14ac:dyDescent="0.25">
      <c r="A10" s="43" t="s">
        <v>378</v>
      </c>
      <c r="B10" s="28"/>
      <c r="C10" s="28"/>
      <c r="D10" s="28"/>
      <c r="E10" s="28"/>
      <c r="F10" s="28"/>
      <c r="G10" s="28"/>
      <c r="H10" s="28"/>
      <c r="I10" s="28"/>
      <c r="J10" s="28"/>
      <c r="K10" s="28"/>
      <c r="L10" s="28"/>
      <c r="M10" s="28"/>
      <c r="N10" s="28"/>
      <c r="O10" s="28"/>
      <c r="P10" s="28"/>
    </row>
    <row r="11" spans="1:16" x14ac:dyDescent="0.25">
      <c r="A11" s="5"/>
      <c r="B11" s="28"/>
      <c r="C11" s="28"/>
      <c r="D11" s="28"/>
      <c r="E11" s="28"/>
      <c r="F11" s="28"/>
      <c r="G11" s="28"/>
      <c r="H11" s="28"/>
      <c r="I11" s="28"/>
      <c r="J11" s="28"/>
      <c r="K11" s="28"/>
      <c r="L11" s="28"/>
      <c r="M11" s="28"/>
      <c r="N11" s="28"/>
      <c r="O11" s="28"/>
      <c r="P11" s="28"/>
    </row>
    <row r="12" spans="1:16" ht="15.75" x14ac:dyDescent="0.25">
      <c r="A12" s="18" t="s">
        <v>388</v>
      </c>
      <c r="B12" s="28"/>
      <c r="C12" s="28"/>
      <c r="D12" s="28"/>
      <c r="E12" s="28"/>
      <c r="F12" s="28"/>
      <c r="G12" s="28"/>
      <c r="H12" s="28"/>
      <c r="I12" s="28"/>
      <c r="J12" s="28"/>
      <c r="K12" s="28"/>
      <c r="L12" s="28"/>
      <c r="M12" s="28"/>
      <c r="N12" s="28"/>
      <c r="O12" s="28"/>
      <c r="P12" s="28"/>
    </row>
    <row r="13" spans="1:16" ht="15.75" x14ac:dyDescent="0.25">
      <c r="A13" s="29" t="s">
        <v>18</v>
      </c>
      <c r="B13" s="28"/>
      <c r="C13" s="28"/>
      <c r="D13" s="28"/>
      <c r="E13" s="28"/>
      <c r="F13" s="28"/>
      <c r="G13" s="28"/>
      <c r="H13" s="28"/>
      <c r="I13" s="28"/>
      <c r="J13" s="28"/>
      <c r="K13" s="28"/>
      <c r="L13" s="28"/>
      <c r="M13" s="28"/>
      <c r="N13" s="28"/>
      <c r="O13" s="28"/>
      <c r="P13" s="28"/>
    </row>
    <row r="14" spans="1:16" x14ac:dyDescent="0.25">
      <c r="A14" s="5"/>
      <c r="B14" s="28"/>
      <c r="C14" s="28"/>
      <c r="D14" s="28"/>
      <c r="E14" s="28"/>
      <c r="F14" s="28"/>
      <c r="G14" s="28"/>
      <c r="H14" s="28"/>
      <c r="I14" s="28"/>
      <c r="J14" s="28"/>
      <c r="K14" s="28"/>
      <c r="L14" s="28"/>
      <c r="M14" s="28"/>
      <c r="N14" s="28"/>
      <c r="O14" s="28"/>
      <c r="P14" s="28"/>
    </row>
    <row r="15" spans="1:16" x14ac:dyDescent="0.25">
      <c r="A15" s="19"/>
      <c r="B15" s="28"/>
      <c r="C15" s="28"/>
      <c r="D15" s="28"/>
      <c r="E15" s="28"/>
      <c r="F15" s="28"/>
      <c r="G15" s="28"/>
      <c r="H15" s="28"/>
      <c r="I15" s="28"/>
      <c r="J15" s="28"/>
      <c r="K15" s="28"/>
      <c r="L15" s="28"/>
      <c r="M15" s="28"/>
      <c r="N15" s="28"/>
      <c r="O15" s="28"/>
      <c r="P15" s="28"/>
    </row>
    <row r="16" spans="1:16" x14ac:dyDescent="0.25">
      <c r="A16" s="28"/>
      <c r="B16" s="28"/>
      <c r="C16" s="28"/>
      <c r="D16" s="28"/>
      <c r="E16" s="28"/>
      <c r="F16" s="28"/>
      <c r="G16" s="28"/>
      <c r="H16" s="28"/>
      <c r="I16" s="28"/>
      <c r="J16" s="28"/>
      <c r="K16" s="28"/>
      <c r="L16" s="28"/>
      <c r="M16" s="28"/>
      <c r="N16" s="28"/>
      <c r="O16" s="28"/>
      <c r="P16" s="28"/>
    </row>
    <row r="17" spans="1:16" x14ac:dyDescent="0.25">
      <c r="A17" s="28"/>
      <c r="B17" s="28"/>
      <c r="C17" s="28"/>
      <c r="D17" s="28"/>
      <c r="E17" s="28"/>
      <c r="F17" s="28"/>
      <c r="G17" s="28"/>
      <c r="H17" s="28"/>
      <c r="I17" s="28"/>
      <c r="J17" s="28"/>
      <c r="K17" s="28"/>
      <c r="L17" s="28"/>
      <c r="M17" s="28"/>
      <c r="N17" s="28"/>
      <c r="O17" s="28"/>
      <c r="P17" s="28"/>
    </row>
    <row r="18" spans="1:16" ht="15.75" x14ac:dyDescent="0.25">
      <c r="A18" s="4" t="s">
        <v>19</v>
      </c>
    </row>
    <row r="19" spans="1:16" ht="360.75" customHeight="1" x14ac:dyDescent="0.25">
      <c r="A19" s="21" t="s">
        <v>400</v>
      </c>
    </row>
    <row r="22" spans="1:16" ht="15.75" x14ac:dyDescent="0.25">
      <c r="A22" s="4" t="s">
        <v>188</v>
      </c>
    </row>
    <row r="23" spans="1:16" ht="360" customHeight="1" x14ac:dyDescent="0.25">
      <c r="A23" s="21" t="s">
        <v>401</v>
      </c>
    </row>
    <row r="26" spans="1:16" x14ac:dyDescent="0.2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5" x14ac:dyDescent="0.25"/>
  <cols>
    <col min="1" max="1" width="27.28515625" customWidth="1"/>
    <col min="2" max="2" width="21.85546875" customWidth="1"/>
    <col min="3" max="3" width="9.85546875" bestFit="1" customWidth="1"/>
  </cols>
  <sheetData>
    <row r="1" spans="1:3" x14ac:dyDescent="0.25">
      <c r="A1" t="s">
        <v>20</v>
      </c>
      <c r="B1" t="s">
        <v>21</v>
      </c>
      <c r="C1" t="s">
        <v>200</v>
      </c>
    </row>
    <row r="2" spans="1:3" x14ac:dyDescent="0.25">
      <c r="A2" t="s">
        <v>22</v>
      </c>
      <c r="B2" s="20">
        <v>1388614</v>
      </c>
      <c r="C2" t="s">
        <v>201</v>
      </c>
    </row>
    <row r="3" spans="1:3" x14ac:dyDescent="0.25">
      <c r="A3" t="s">
        <v>23</v>
      </c>
      <c r="B3" s="20">
        <v>2201389</v>
      </c>
      <c r="C3" t="s">
        <v>202</v>
      </c>
    </row>
    <row r="4" spans="1:3" x14ac:dyDescent="0.25">
      <c r="A4" t="s">
        <v>24</v>
      </c>
      <c r="B4" s="20">
        <v>1883401</v>
      </c>
      <c r="C4" t="s">
        <v>203</v>
      </c>
    </row>
    <row r="5" spans="1:3" x14ac:dyDescent="0.25">
      <c r="A5" t="s">
        <v>25</v>
      </c>
      <c r="B5" s="20">
        <v>1109832</v>
      </c>
      <c r="C5" t="s">
        <v>204</v>
      </c>
    </row>
    <row r="6" spans="1:3" x14ac:dyDescent="0.25">
      <c r="A6" t="s">
        <v>26</v>
      </c>
      <c r="B6" s="20">
        <v>944152</v>
      </c>
      <c r="C6" t="s">
        <v>205</v>
      </c>
    </row>
    <row r="7" spans="1:3" x14ac:dyDescent="0.25">
      <c r="A7" t="s">
        <v>27</v>
      </c>
      <c r="B7" s="20">
        <v>1411903</v>
      </c>
      <c r="C7" t="s">
        <v>206</v>
      </c>
    </row>
    <row r="8" spans="1:3" x14ac:dyDescent="0.25">
      <c r="A8" t="s">
        <v>28</v>
      </c>
      <c r="B8" s="20">
        <v>8517116</v>
      </c>
      <c r="C8" t="s">
        <v>207</v>
      </c>
    </row>
    <row r="9" spans="1:3" x14ac:dyDescent="0.25">
      <c r="A9" t="s">
        <v>29</v>
      </c>
      <c r="B9" s="20">
        <v>1162550</v>
      </c>
      <c r="C9" t="s">
        <v>208</v>
      </c>
    </row>
    <row r="10" spans="1:3" x14ac:dyDescent="0.25">
      <c r="A10" t="s">
        <v>30</v>
      </c>
      <c r="B10" s="20">
        <v>1374354</v>
      </c>
      <c r="C10" t="s">
        <v>209</v>
      </c>
    </row>
    <row r="11" spans="1:3" x14ac:dyDescent="0.25">
      <c r="A11" t="s">
        <v>31</v>
      </c>
      <c r="B11" s="20">
        <v>2114114</v>
      </c>
      <c r="C11" t="s">
        <v>210</v>
      </c>
    </row>
    <row r="12" spans="1:3" x14ac:dyDescent="0.25">
      <c r="A12" t="s">
        <v>32</v>
      </c>
      <c r="B12" s="20">
        <v>2661297</v>
      </c>
      <c r="C12" t="s">
        <v>211</v>
      </c>
    </row>
    <row r="13" spans="1:3" x14ac:dyDescent="0.25">
      <c r="A13" t="s">
        <v>33</v>
      </c>
      <c r="B13" s="20">
        <v>550292</v>
      </c>
      <c r="C13" t="s">
        <v>212</v>
      </c>
    </row>
    <row r="14" spans="1:3" x14ac:dyDescent="0.25">
      <c r="A14" t="s">
        <v>34</v>
      </c>
      <c r="B14" s="20">
        <v>3493673</v>
      </c>
      <c r="C14" t="s">
        <v>213</v>
      </c>
    </row>
    <row r="15" spans="1:3" x14ac:dyDescent="0.25">
      <c r="A15" t="s">
        <v>35</v>
      </c>
      <c r="B15" s="20">
        <v>2042535</v>
      </c>
      <c r="C15" t="s">
        <v>214</v>
      </c>
    </row>
    <row r="16" spans="1:3" x14ac:dyDescent="0.25">
      <c r="A16" t="s">
        <v>36</v>
      </c>
      <c r="B16" s="20">
        <v>1868587</v>
      </c>
      <c r="C16" t="s">
        <v>215</v>
      </c>
    </row>
    <row r="17" spans="1:3" x14ac:dyDescent="0.25">
      <c r="A17" t="s">
        <v>37</v>
      </c>
      <c r="B17" s="20">
        <v>3084806</v>
      </c>
      <c r="C17" t="s">
        <v>216</v>
      </c>
    </row>
    <row r="18" spans="1:3" x14ac:dyDescent="0.25">
      <c r="A18" t="s">
        <v>38</v>
      </c>
      <c r="B18" s="20">
        <v>1810484</v>
      </c>
      <c r="C18" t="s">
        <v>217</v>
      </c>
    </row>
    <row r="19" spans="1:3" x14ac:dyDescent="0.25">
      <c r="A19" t="s">
        <v>39</v>
      </c>
      <c r="B19" s="20">
        <v>2541797</v>
      </c>
      <c r="C19" t="s">
        <v>218</v>
      </c>
    </row>
    <row r="20" spans="1:3" x14ac:dyDescent="0.25">
      <c r="A20" t="s">
        <v>40</v>
      </c>
      <c r="B20" s="20">
        <v>1242081</v>
      </c>
      <c r="C20" t="s">
        <v>219</v>
      </c>
    </row>
    <row r="21" spans="1:3" x14ac:dyDescent="0.25">
      <c r="A21" t="s">
        <v>41</v>
      </c>
      <c r="B21" s="20">
        <v>1400105</v>
      </c>
      <c r="C21" t="s">
        <v>220</v>
      </c>
    </row>
    <row r="22" spans="1:3" x14ac:dyDescent="0.25">
      <c r="A22" t="s">
        <v>42</v>
      </c>
      <c r="B22" s="20">
        <v>3534503</v>
      </c>
      <c r="C22" t="s">
        <v>221</v>
      </c>
    </row>
    <row r="23" spans="1:3" x14ac:dyDescent="0.25">
      <c r="A23" t="s">
        <v>43</v>
      </c>
      <c r="B23" s="20">
        <v>1955430</v>
      </c>
      <c r="C23" t="s">
        <v>222</v>
      </c>
    </row>
    <row r="24" spans="1:3" x14ac:dyDescent="0.25">
      <c r="A24" t="s">
        <v>44</v>
      </c>
      <c r="B24" s="20">
        <v>1316999</v>
      </c>
      <c r="C24" t="s">
        <v>223</v>
      </c>
    </row>
    <row r="25" spans="1:3" x14ac:dyDescent="0.25">
      <c r="A25" t="s">
        <v>45</v>
      </c>
      <c r="B25" s="20">
        <v>2206178</v>
      </c>
      <c r="C25" t="s">
        <v>224</v>
      </c>
    </row>
    <row r="26" spans="1:3" x14ac:dyDescent="0.25">
      <c r="A26" t="s">
        <v>46</v>
      </c>
      <c r="B26" s="20">
        <v>2231395</v>
      </c>
      <c r="C26" t="s">
        <v>225</v>
      </c>
    </row>
    <row r="27" spans="1:3" x14ac:dyDescent="0.25">
      <c r="A27" t="s">
        <v>47</v>
      </c>
      <c r="B27" s="20">
        <v>74202</v>
      </c>
      <c r="C27" t="s">
        <v>226</v>
      </c>
    </row>
    <row r="28" spans="1:3" x14ac:dyDescent="0.25">
      <c r="A28" t="s">
        <v>48</v>
      </c>
      <c r="B28" s="20">
        <v>4248271</v>
      </c>
      <c r="C28" t="s">
        <v>227</v>
      </c>
    </row>
    <row r="29" spans="1:3" x14ac:dyDescent="0.25">
      <c r="A29" t="s">
        <v>49</v>
      </c>
      <c r="B29" s="20">
        <v>4292363</v>
      </c>
      <c r="C29" t="s">
        <v>228</v>
      </c>
    </row>
    <row r="30" spans="1:3" x14ac:dyDescent="0.25">
      <c r="A30" t="s">
        <v>50</v>
      </c>
      <c r="B30" s="20">
        <v>2358907</v>
      </c>
      <c r="C30" t="s">
        <v>229</v>
      </c>
    </row>
    <row r="31" spans="1:3" x14ac:dyDescent="0.25">
      <c r="A31" t="s">
        <v>51</v>
      </c>
      <c r="B31" s="20">
        <v>2131203</v>
      </c>
      <c r="C31" t="s">
        <v>230</v>
      </c>
    </row>
    <row r="32" spans="1:3" x14ac:dyDescent="0.25">
      <c r="A32" t="s">
        <v>52</v>
      </c>
      <c r="B32" s="20">
        <v>2073329</v>
      </c>
      <c r="C32" t="s">
        <v>231</v>
      </c>
    </row>
    <row r="33" spans="1:3" x14ac:dyDescent="0.25">
      <c r="A33" t="s">
        <v>53</v>
      </c>
      <c r="B33" s="20">
        <v>762199</v>
      </c>
      <c r="C33" t="s">
        <v>232</v>
      </c>
    </row>
    <row r="34" spans="1:3" x14ac:dyDescent="0.25">
      <c r="A34" t="s">
        <v>54</v>
      </c>
      <c r="B34" s="20">
        <v>1746782</v>
      </c>
      <c r="C34" t="s">
        <v>233</v>
      </c>
    </row>
    <row r="35" spans="1:3" x14ac:dyDescent="0.25">
      <c r="A35" t="s">
        <v>55</v>
      </c>
      <c r="B35" s="20">
        <v>5516528</v>
      </c>
      <c r="C35" t="s">
        <v>234</v>
      </c>
    </row>
    <row r="36" spans="1:3" x14ac:dyDescent="0.25">
      <c r="A36" t="s">
        <v>56</v>
      </c>
      <c r="B36" s="20">
        <v>5437789</v>
      </c>
      <c r="C36" t="s">
        <v>235</v>
      </c>
    </row>
    <row r="37" spans="1:3" x14ac:dyDescent="0.25">
      <c r="A37" t="s">
        <v>57</v>
      </c>
      <c r="B37" s="20">
        <v>2296275</v>
      </c>
      <c r="C37" t="s">
        <v>236</v>
      </c>
    </row>
    <row r="38" spans="1:3" x14ac:dyDescent="0.25">
      <c r="A38" t="s">
        <v>58</v>
      </c>
      <c r="B38" s="20">
        <v>2595690</v>
      </c>
      <c r="C38" t="s">
        <v>237</v>
      </c>
    </row>
    <row r="39" spans="1:3" x14ac:dyDescent="0.25">
      <c r="A39" t="s">
        <v>59</v>
      </c>
      <c r="B39" s="20">
        <v>2374965</v>
      </c>
      <c r="C39" t="s">
        <v>238</v>
      </c>
    </row>
    <row r="40" spans="1:3" x14ac:dyDescent="0.25">
      <c r="A40" t="s">
        <v>60</v>
      </c>
      <c r="B40" s="20">
        <v>2155885</v>
      </c>
      <c r="C40" t="s">
        <v>239</v>
      </c>
    </row>
    <row r="41" spans="1:3" x14ac:dyDescent="0.25">
      <c r="A41" t="s">
        <v>61</v>
      </c>
      <c r="B41" s="20">
        <v>2199077</v>
      </c>
      <c r="C41" t="s">
        <v>240</v>
      </c>
    </row>
    <row r="42" spans="1:3" x14ac:dyDescent="0.25">
      <c r="A42" t="s">
        <v>62</v>
      </c>
      <c r="B42" s="20">
        <v>3932344</v>
      </c>
      <c r="C42" t="s">
        <v>241</v>
      </c>
    </row>
    <row r="43" spans="1:3" x14ac:dyDescent="0.25">
      <c r="A43" t="s">
        <v>63</v>
      </c>
      <c r="B43" s="20">
        <v>1975008</v>
      </c>
      <c r="C43" t="s">
        <v>242</v>
      </c>
    </row>
    <row r="44" spans="1:3" x14ac:dyDescent="0.25">
      <c r="A44" t="s">
        <v>64</v>
      </c>
      <c r="B44" s="20">
        <v>9002564</v>
      </c>
      <c r="C44" t="s">
        <v>243</v>
      </c>
    </row>
    <row r="45" spans="1:3" x14ac:dyDescent="0.25">
      <c r="A45" t="s">
        <v>65</v>
      </c>
      <c r="B45" s="20">
        <v>1723537</v>
      </c>
      <c r="C45" t="s">
        <v>244</v>
      </c>
    </row>
    <row r="46" spans="1:3" x14ac:dyDescent="0.25">
      <c r="A46" t="s">
        <v>66</v>
      </c>
      <c r="B46" s="20">
        <v>3847684</v>
      </c>
      <c r="C46" t="s">
        <v>245</v>
      </c>
    </row>
    <row r="47" spans="1:3" x14ac:dyDescent="0.25">
      <c r="A47" t="s">
        <v>67</v>
      </c>
      <c r="B47" s="20">
        <v>2023129</v>
      </c>
      <c r="C47" t="s">
        <v>246</v>
      </c>
    </row>
    <row r="48" spans="1:3" x14ac:dyDescent="0.25">
      <c r="A48" t="s">
        <v>68</v>
      </c>
      <c r="B48" s="20">
        <v>2136776</v>
      </c>
      <c r="C48" t="s">
        <v>247</v>
      </c>
    </row>
    <row r="49" spans="1:3" x14ac:dyDescent="0.25">
      <c r="A49" t="s">
        <v>69</v>
      </c>
      <c r="B49" s="20">
        <v>972013</v>
      </c>
      <c r="C49" t="s">
        <v>248</v>
      </c>
    </row>
    <row r="50" spans="1:3" x14ac:dyDescent="0.25">
      <c r="A50" t="s">
        <v>70</v>
      </c>
      <c r="B50" s="20">
        <v>1396705</v>
      </c>
      <c r="C50" t="s">
        <v>249</v>
      </c>
    </row>
    <row r="51" spans="1:3" x14ac:dyDescent="0.25">
      <c r="A51" t="s">
        <v>71</v>
      </c>
      <c r="B51" s="20">
        <v>7230797</v>
      </c>
      <c r="C51" t="s">
        <v>250</v>
      </c>
    </row>
    <row r="52" spans="1:3" x14ac:dyDescent="0.25">
      <c r="A52" t="s">
        <v>72</v>
      </c>
      <c r="B52" s="20">
        <v>1746224</v>
      </c>
      <c r="C52" t="s">
        <v>251</v>
      </c>
    </row>
    <row r="53" spans="1:3" x14ac:dyDescent="0.25">
      <c r="A53" t="s">
        <v>73</v>
      </c>
      <c r="B53" s="20">
        <v>1474947</v>
      </c>
      <c r="C53" t="s">
        <v>252</v>
      </c>
    </row>
    <row r="54" spans="1:3" x14ac:dyDescent="0.25">
      <c r="A54" t="s">
        <v>74</v>
      </c>
      <c r="B54" s="20">
        <v>762125</v>
      </c>
      <c r="C54" t="s">
        <v>253</v>
      </c>
    </row>
    <row r="55" spans="1:3" x14ac:dyDescent="0.25">
      <c r="A55" t="s">
        <v>75</v>
      </c>
      <c r="B55" s="20">
        <v>1529476</v>
      </c>
      <c r="C55" t="s">
        <v>254</v>
      </c>
    </row>
    <row r="56" spans="1:3" x14ac:dyDescent="0.25">
      <c r="A56" t="s">
        <v>76</v>
      </c>
      <c r="B56" s="20">
        <v>1339266</v>
      </c>
      <c r="C56" t="s">
        <v>255</v>
      </c>
    </row>
    <row r="57" spans="1:3" x14ac:dyDescent="0.25">
      <c r="A57" t="s">
        <v>77</v>
      </c>
      <c r="B57" s="20">
        <v>6287756</v>
      </c>
      <c r="C57" t="s">
        <v>256</v>
      </c>
    </row>
    <row r="58" spans="1:3" x14ac:dyDescent="0.25">
      <c r="A58" t="s">
        <v>78</v>
      </c>
      <c r="B58" s="20">
        <v>1583351</v>
      </c>
      <c r="C58" t="s">
        <v>257</v>
      </c>
    </row>
    <row r="59" spans="1:3" x14ac:dyDescent="0.25">
      <c r="A59" t="s">
        <v>79</v>
      </c>
      <c r="B59" s="20">
        <v>1519832</v>
      </c>
      <c r="C59" t="s">
        <v>258</v>
      </c>
    </row>
    <row r="60" spans="1:3" x14ac:dyDescent="0.25">
      <c r="A60" t="s">
        <v>80</v>
      </c>
      <c r="B60" s="20">
        <v>1165590</v>
      </c>
      <c r="C60" t="s">
        <v>259</v>
      </c>
    </row>
    <row r="61" spans="1:3" x14ac:dyDescent="0.25">
      <c r="A61" t="s">
        <v>81</v>
      </c>
      <c r="B61" s="20">
        <v>19259</v>
      </c>
      <c r="C61" t="s">
        <v>260</v>
      </c>
    </row>
    <row r="62" spans="1:3" x14ac:dyDescent="0.25">
      <c r="A62" t="s">
        <v>82</v>
      </c>
      <c r="B62" s="20">
        <v>1955623</v>
      </c>
      <c r="C62" t="s">
        <v>261</v>
      </c>
    </row>
    <row r="63" spans="1:3" x14ac:dyDescent="0.25">
      <c r="A63" t="s">
        <v>83</v>
      </c>
      <c r="B63" s="20">
        <v>1318267</v>
      </c>
      <c r="C63" t="s">
        <v>262</v>
      </c>
    </row>
    <row r="64" spans="1:3" x14ac:dyDescent="0.25">
      <c r="A64" t="s">
        <v>84</v>
      </c>
      <c r="B64" s="20">
        <v>9375077</v>
      </c>
      <c r="C64" t="s">
        <v>263</v>
      </c>
    </row>
    <row r="65" spans="1:3" x14ac:dyDescent="0.25">
      <c r="A65" t="s">
        <v>85</v>
      </c>
      <c r="B65" s="20">
        <v>2209684</v>
      </c>
      <c r="C65" t="s">
        <v>264</v>
      </c>
    </row>
    <row r="66" spans="1:3" x14ac:dyDescent="0.25">
      <c r="A66" t="s">
        <v>86</v>
      </c>
      <c r="B66" s="20">
        <v>871710</v>
      </c>
      <c r="C66" t="s">
        <v>265</v>
      </c>
    </row>
    <row r="67" spans="1:3" x14ac:dyDescent="0.25">
      <c r="A67" t="s">
        <v>87</v>
      </c>
      <c r="B67" s="20">
        <v>2828570</v>
      </c>
      <c r="C67" t="s">
        <v>266</v>
      </c>
    </row>
    <row r="68" spans="1:3" x14ac:dyDescent="0.25">
      <c r="A68" t="s">
        <v>88</v>
      </c>
      <c r="B68" s="20">
        <v>1485939</v>
      </c>
      <c r="C68" t="s">
        <v>267</v>
      </c>
    </row>
    <row r="69" spans="1:3" x14ac:dyDescent="0.25">
      <c r="A69" t="s">
        <v>89</v>
      </c>
      <c r="B69" s="20">
        <v>2294810</v>
      </c>
      <c r="C69" t="s">
        <v>268</v>
      </c>
    </row>
    <row r="70" spans="1:3" x14ac:dyDescent="0.25">
      <c r="A70" t="s">
        <v>90</v>
      </c>
      <c r="B70" s="20">
        <v>8392189</v>
      </c>
      <c r="C70" t="s">
        <v>269</v>
      </c>
    </row>
    <row r="71" spans="1:3" x14ac:dyDescent="0.25">
      <c r="A71" t="s">
        <v>91</v>
      </c>
      <c r="B71" s="20">
        <v>5035068</v>
      </c>
      <c r="C71" t="s">
        <v>270</v>
      </c>
    </row>
    <row r="72" spans="1:3" x14ac:dyDescent="0.25">
      <c r="A72" t="s">
        <v>92</v>
      </c>
      <c r="B72" s="20">
        <v>2393394</v>
      </c>
      <c r="C72" t="s">
        <v>271</v>
      </c>
    </row>
    <row r="73" spans="1:3" x14ac:dyDescent="0.25">
      <c r="A73" t="s">
        <v>93</v>
      </c>
      <c r="B73" s="20">
        <v>3671668</v>
      </c>
      <c r="C73" t="s">
        <v>272</v>
      </c>
    </row>
    <row r="74" spans="1:3" x14ac:dyDescent="0.25">
      <c r="A74" t="s">
        <v>94</v>
      </c>
      <c r="B74" s="20">
        <v>2080321</v>
      </c>
      <c r="C74" t="s">
        <v>273</v>
      </c>
    </row>
    <row r="75" spans="1:3" x14ac:dyDescent="0.25">
      <c r="A75" t="s">
        <v>95</v>
      </c>
      <c r="B75" s="20">
        <v>5122090</v>
      </c>
      <c r="C75" t="s">
        <v>274</v>
      </c>
    </row>
    <row r="76" spans="1:3" x14ac:dyDescent="0.25">
      <c r="A76" t="s">
        <v>96</v>
      </c>
      <c r="B76" s="20">
        <v>4497268</v>
      </c>
      <c r="C76" t="s">
        <v>275</v>
      </c>
    </row>
    <row r="77" spans="1:3" x14ac:dyDescent="0.25">
      <c r="A77" t="s">
        <v>97</v>
      </c>
      <c r="B77" s="20">
        <v>1198606</v>
      </c>
      <c r="C77" t="s">
        <v>276</v>
      </c>
    </row>
    <row r="78" spans="1:3" x14ac:dyDescent="0.25">
      <c r="A78" t="s">
        <v>98</v>
      </c>
      <c r="B78" s="20">
        <v>4054617</v>
      </c>
      <c r="C78" t="s">
        <v>277</v>
      </c>
    </row>
    <row r="79" spans="1:3" x14ac:dyDescent="0.25">
      <c r="A79" t="s">
        <v>99</v>
      </c>
      <c r="B79" s="20">
        <v>1517596</v>
      </c>
      <c r="C79" t="s">
        <v>278</v>
      </c>
    </row>
    <row r="80" spans="1:3" x14ac:dyDescent="0.25">
      <c r="A80" t="s">
        <v>100</v>
      </c>
      <c r="B80" s="20">
        <v>1137446</v>
      </c>
      <c r="C80" t="s">
        <v>279</v>
      </c>
    </row>
    <row r="81" spans="1:3" x14ac:dyDescent="0.25">
      <c r="A81" t="s">
        <v>101</v>
      </c>
      <c r="B81" s="20">
        <v>1152696</v>
      </c>
      <c r="C81" t="s">
        <v>280</v>
      </c>
    </row>
    <row r="82" spans="1:3" x14ac:dyDescent="0.25">
      <c r="A82" t="s">
        <v>102</v>
      </c>
      <c r="B82" s="20">
        <v>1381035</v>
      </c>
      <c r="C82" t="s">
        <v>281</v>
      </c>
    </row>
    <row r="83" spans="1:3" x14ac:dyDescent="0.25">
      <c r="A83" t="s">
        <v>103</v>
      </c>
      <c r="B83" s="20">
        <v>2282513</v>
      </c>
      <c r="C83" t="s">
        <v>282</v>
      </c>
    </row>
    <row r="84" spans="1:3" x14ac:dyDescent="0.25">
      <c r="A84" t="s">
        <v>104</v>
      </c>
      <c r="B84" s="20">
        <v>2233211</v>
      </c>
      <c r="C84" t="s">
        <v>283</v>
      </c>
    </row>
    <row r="85" spans="1:3" x14ac:dyDescent="0.25">
      <c r="A85" t="s">
        <v>105</v>
      </c>
      <c r="B85" s="20">
        <v>6355073</v>
      </c>
      <c r="C85" t="s">
        <v>284</v>
      </c>
    </row>
    <row r="86" spans="1:3" x14ac:dyDescent="0.25">
      <c r="A86" t="s">
        <v>106</v>
      </c>
      <c r="B86" s="20">
        <v>1185809</v>
      </c>
      <c r="C86" t="s">
        <v>285</v>
      </c>
    </row>
    <row r="87" spans="1:3" x14ac:dyDescent="0.25">
      <c r="A87" t="s">
        <v>107</v>
      </c>
      <c r="B87" s="20">
        <v>1157231</v>
      </c>
      <c r="C87" t="s">
        <v>286</v>
      </c>
    </row>
    <row r="88" spans="1:3" x14ac:dyDescent="0.25">
      <c r="A88" t="s">
        <v>108</v>
      </c>
      <c r="B88" s="20">
        <v>1919433</v>
      </c>
      <c r="C88" t="s">
        <v>287</v>
      </c>
    </row>
    <row r="89" spans="1:3" x14ac:dyDescent="0.25">
      <c r="A89" t="s">
        <v>109</v>
      </c>
      <c r="B89" s="20">
        <v>1405167</v>
      </c>
      <c r="C89" t="s">
        <v>288</v>
      </c>
    </row>
    <row r="90" spans="1:3" x14ac:dyDescent="0.25">
      <c r="A90" t="s">
        <v>110</v>
      </c>
      <c r="B90" s="20">
        <v>1568096</v>
      </c>
      <c r="C90" t="s">
        <v>289</v>
      </c>
    </row>
    <row r="91" spans="1:3" x14ac:dyDescent="0.25">
      <c r="A91" t="s">
        <v>111</v>
      </c>
      <c r="B91" s="20">
        <v>3685893</v>
      </c>
      <c r="C91" t="s">
        <v>290</v>
      </c>
    </row>
    <row r="92" spans="1:3" x14ac:dyDescent="0.25">
      <c r="A92" t="s">
        <v>112</v>
      </c>
      <c r="B92" s="20">
        <v>2313875</v>
      </c>
      <c r="C92" t="s">
        <v>291</v>
      </c>
    </row>
    <row r="93" spans="1:3" x14ac:dyDescent="0.25">
      <c r="A93" t="s">
        <v>113</v>
      </c>
      <c r="B93" s="20">
        <v>2357334</v>
      </c>
      <c r="C93" t="s">
        <v>292</v>
      </c>
    </row>
    <row r="94" spans="1:3" x14ac:dyDescent="0.25">
      <c r="A94" t="s">
        <v>114</v>
      </c>
      <c r="B94" s="20">
        <v>5364086</v>
      </c>
      <c r="C94" t="s">
        <v>293</v>
      </c>
    </row>
    <row r="95" spans="1:3" x14ac:dyDescent="0.25">
      <c r="A95" t="s">
        <v>115</v>
      </c>
      <c r="B95" s="20">
        <v>1706914</v>
      </c>
      <c r="C95" t="s">
        <v>294</v>
      </c>
    </row>
    <row r="96" spans="1:3" x14ac:dyDescent="0.25">
      <c r="A96" t="s">
        <v>116</v>
      </c>
      <c r="B96" s="20">
        <v>3485073</v>
      </c>
      <c r="C96" t="s">
        <v>295</v>
      </c>
    </row>
    <row r="97" spans="1:3" x14ac:dyDescent="0.25">
      <c r="A97" t="s">
        <v>117</v>
      </c>
      <c r="B97" s="20">
        <v>1207026</v>
      </c>
      <c r="C97" t="s">
        <v>296</v>
      </c>
    </row>
    <row r="98" spans="1:3" x14ac:dyDescent="0.25">
      <c r="A98" t="s">
        <v>118</v>
      </c>
      <c r="B98" s="20">
        <v>1952909</v>
      </c>
      <c r="C98" t="s">
        <v>297</v>
      </c>
    </row>
    <row r="99" spans="1:3" x14ac:dyDescent="0.25">
      <c r="A99" t="s">
        <v>119</v>
      </c>
      <c r="B99" s="20">
        <v>1354176</v>
      </c>
      <c r="C99" t="s">
        <v>298</v>
      </c>
    </row>
    <row r="100" spans="1:3" x14ac:dyDescent="0.25">
      <c r="A100" t="s">
        <v>120</v>
      </c>
      <c r="B100" s="20">
        <v>866118</v>
      </c>
      <c r="C100" t="s">
        <v>299</v>
      </c>
    </row>
    <row r="101" spans="1:3" x14ac:dyDescent="0.25">
      <c r="A101" t="s">
        <v>121</v>
      </c>
      <c r="B101" s="20">
        <v>1697214</v>
      </c>
      <c r="C101" t="s">
        <v>300</v>
      </c>
    </row>
    <row r="102" spans="1:3" x14ac:dyDescent="0.25">
      <c r="A102" t="s">
        <v>122</v>
      </c>
      <c r="B102" s="20">
        <v>1095342</v>
      </c>
      <c r="C102" t="s">
        <v>301</v>
      </c>
    </row>
    <row r="103" spans="1:3" x14ac:dyDescent="0.25">
      <c r="A103" t="s">
        <v>123</v>
      </c>
      <c r="B103" s="20">
        <v>1005031</v>
      </c>
      <c r="C103" t="s">
        <v>302</v>
      </c>
    </row>
    <row r="104" spans="1:3" x14ac:dyDescent="0.25">
      <c r="A104" t="s">
        <v>124</v>
      </c>
      <c r="B104" s="20">
        <v>1685628</v>
      </c>
      <c r="C104" t="s">
        <v>303</v>
      </c>
    </row>
    <row r="105" spans="1:3" x14ac:dyDescent="0.25">
      <c r="A105" t="s">
        <v>125</v>
      </c>
      <c r="B105" s="20">
        <v>2045957</v>
      </c>
      <c r="C105" t="s">
        <v>304</v>
      </c>
    </row>
    <row r="106" spans="1:3" x14ac:dyDescent="0.25">
      <c r="A106" t="s">
        <v>126</v>
      </c>
      <c r="B106" s="20">
        <v>206408</v>
      </c>
      <c r="C106" t="s">
        <v>305</v>
      </c>
    </row>
    <row r="107" spans="1:3" x14ac:dyDescent="0.25">
      <c r="A107" t="s">
        <v>127</v>
      </c>
      <c r="B107" s="20">
        <v>2003953</v>
      </c>
      <c r="C107" t="s">
        <v>306</v>
      </c>
    </row>
    <row r="108" spans="1:3" x14ac:dyDescent="0.25">
      <c r="A108" t="s">
        <v>128</v>
      </c>
      <c r="B108" s="20">
        <v>2810390</v>
      </c>
      <c r="C108" t="s">
        <v>307</v>
      </c>
    </row>
    <row r="109" spans="1:3" x14ac:dyDescent="0.25">
      <c r="A109" t="s">
        <v>129</v>
      </c>
      <c r="B109" s="20">
        <v>2319096</v>
      </c>
      <c r="C109" t="s">
        <v>308</v>
      </c>
    </row>
    <row r="110" spans="1:3" x14ac:dyDescent="0.25">
      <c r="A110" t="s">
        <v>130</v>
      </c>
      <c r="B110" s="20">
        <v>4114255</v>
      </c>
      <c r="C110" t="s">
        <v>309</v>
      </c>
    </row>
    <row r="111" spans="1:3" x14ac:dyDescent="0.25">
      <c r="A111" t="s">
        <v>131</v>
      </c>
      <c r="B111" s="20">
        <v>2119773</v>
      </c>
      <c r="C111" t="s">
        <v>310</v>
      </c>
    </row>
    <row r="112" spans="1:3" x14ac:dyDescent="0.25">
      <c r="A112" t="s">
        <v>132</v>
      </c>
      <c r="B112" s="20">
        <v>783918</v>
      </c>
      <c r="C112" t="s">
        <v>311</v>
      </c>
    </row>
    <row r="113" spans="1:3" x14ac:dyDescent="0.25">
      <c r="A113" t="s">
        <v>133</v>
      </c>
      <c r="B113" s="20">
        <v>1323667</v>
      </c>
      <c r="C113" t="s">
        <v>312</v>
      </c>
    </row>
    <row r="114" spans="1:3" x14ac:dyDescent="0.25">
      <c r="A114" t="s">
        <v>134</v>
      </c>
      <c r="B114" s="20">
        <v>3798383</v>
      </c>
      <c r="C114" t="s">
        <v>313</v>
      </c>
    </row>
    <row r="115" spans="1:3" x14ac:dyDescent="0.25">
      <c r="A115" t="s">
        <v>135</v>
      </c>
      <c r="B115" s="20">
        <v>1422048</v>
      </c>
      <c r="C115" t="s">
        <v>314</v>
      </c>
    </row>
    <row r="116" spans="1:3" x14ac:dyDescent="0.25">
      <c r="A116" t="s">
        <v>136</v>
      </c>
      <c r="B116" s="20">
        <v>1391959</v>
      </c>
      <c r="C116" t="s">
        <v>315</v>
      </c>
    </row>
    <row r="117" spans="1:3" x14ac:dyDescent="0.25">
      <c r="A117" t="s">
        <v>137</v>
      </c>
      <c r="B117" s="20">
        <v>1687191</v>
      </c>
      <c r="C117" t="s">
        <v>316</v>
      </c>
    </row>
    <row r="118" spans="1:3" x14ac:dyDescent="0.25">
      <c r="A118" t="s">
        <v>138</v>
      </c>
      <c r="B118" s="20">
        <v>1253167</v>
      </c>
      <c r="C118" t="s">
        <v>317</v>
      </c>
    </row>
    <row r="119" spans="1:3" x14ac:dyDescent="0.25">
      <c r="A119" t="s">
        <v>139</v>
      </c>
      <c r="B119" s="20">
        <v>2388693</v>
      </c>
      <c r="C119" t="s">
        <v>318</v>
      </c>
    </row>
    <row r="120" spans="1:3" x14ac:dyDescent="0.25">
      <c r="A120" t="s">
        <v>140</v>
      </c>
      <c r="B120" s="20">
        <v>1464343</v>
      </c>
      <c r="C120" t="s">
        <v>319</v>
      </c>
    </row>
    <row r="121" spans="1:3" x14ac:dyDescent="0.25">
      <c r="A121" t="s">
        <v>141</v>
      </c>
      <c r="B121" s="20">
        <v>5386737</v>
      </c>
      <c r="C121" t="s">
        <v>320</v>
      </c>
    </row>
    <row r="122" spans="1:3" x14ac:dyDescent="0.25">
      <c r="A122" t="s">
        <v>142</v>
      </c>
      <c r="B122" s="20">
        <v>1951557</v>
      </c>
      <c r="C122" t="s">
        <v>321</v>
      </c>
    </row>
    <row r="123" spans="1:3" x14ac:dyDescent="0.25">
      <c r="A123" t="s">
        <v>143</v>
      </c>
      <c r="B123" s="20">
        <v>1285467</v>
      </c>
      <c r="C123" t="s">
        <v>322</v>
      </c>
    </row>
    <row r="124" spans="1:3" x14ac:dyDescent="0.25">
      <c r="A124" t="s">
        <v>144</v>
      </c>
      <c r="B124" s="20">
        <v>2025591</v>
      </c>
      <c r="C124" t="s">
        <v>323</v>
      </c>
    </row>
    <row r="125" spans="1:3" x14ac:dyDescent="0.25">
      <c r="A125" t="s">
        <v>145</v>
      </c>
      <c r="B125" s="20">
        <v>4960045</v>
      </c>
      <c r="C125" t="s">
        <v>324</v>
      </c>
    </row>
    <row r="126" spans="1:3" x14ac:dyDescent="0.25">
      <c r="A126" t="s">
        <v>146</v>
      </c>
      <c r="B126" s="20">
        <v>2384328</v>
      </c>
      <c r="C126" t="s">
        <v>325</v>
      </c>
    </row>
    <row r="127" spans="1:3" x14ac:dyDescent="0.25">
      <c r="A127" t="s">
        <v>147</v>
      </c>
      <c r="B127" s="20">
        <v>6075177</v>
      </c>
      <c r="C127" t="s">
        <v>326</v>
      </c>
    </row>
    <row r="128" spans="1:3" x14ac:dyDescent="0.25">
      <c r="A128" t="s">
        <v>148</v>
      </c>
      <c r="B128" s="20">
        <v>1121284</v>
      </c>
      <c r="C128" t="s">
        <v>327</v>
      </c>
    </row>
    <row r="129" spans="1:3" x14ac:dyDescent="0.25">
      <c r="A129" t="s">
        <v>149</v>
      </c>
      <c r="B129" s="20">
        <v>1169909</v>
      </c>
      <c r="C129" t="s">
        <v>328</v>
      </c>
    </row>
    <row r="130" spans="1:3" x14ac:dyDescent="0.25">
      <c r="A130" t="s">
        <v>150</v>
      </c>
      <c r="B130" s="20">
        <v>1755097</v>
      </c>
      <c r="C130" t="s">
        <v>329</v>
      </c>
    </row>
    <row r="131" spans="1:3" x14ac:dyDescent="0.25">
      <c r="A131" t="s">
        <v>151</v>
      </c>
      <c r="B131" s="20">
        <v>1177567</v>
      </c>
      <c r="C131" t="s">
        <v>330</v>
      </c>
    </row>
    <row r="132" spans="1:3" x14ac:dyDescent="0.25">
      <c r="A132" t="s">
        <v>152</v>
      </c>
      <c r="B132" s="20">
        <v>994936</v>
      </c>
      <c r="C132" t="s">
        <v>331</v>
      </c>
    </row>
    <row r="133" spans="1:3" x14ac:dyDescent="0.25">
      <c r="A133" t="s">
        <v>153</v>
      </c>
      <c r="B133" s="20">
        <v>1260132</v>
      </c>
      <c r="C133" t="s">
        <v>332</v>
      </c>
    </row>
    <row r="134" spans="1:3" x14ac:dyDescent="0.25">
      <c r="A134" t="s">
        <v>154</v>
      </c>
      <c r="B134" s="20">
        <v>2227967</v>
      </c>
      <c r="C134" t="s">
        <v>333</v>
      </c>
    </row>
    <row r="135" spans="1:3" x14ac:dyDescent="0.25">
      <c r="A135" t="s">
        <v>155</v>
      </c>
      <c r="B135" s="20">
        <v>1438259</v>
      </c>
      <c r="C135" t="s">
        <v>334</v>
      </c>
    </row>
    <row r="136" spans="1:3" x14ac:dyDescent="0.25">
      <c r="A136" t="s">
        <v>156</v>
      </c>
      <c r="B136" s="20">
        <v>2507665</v>
      </c>
      <c r="C136" t="s">
        <v>335</v>
      </c>
    </row>
    <row r="137" spans="1:3" x14ac:dyDescent="0.25">
      <c r="A137" t="s">
        <v>157</v>
      </c>
      <c r="B137" s="20">
        <v>2177567</v>
      </c>
      <c r="C137" t="s">
        <v>336</v>
      </c>
    </row>
    <row r="138" spans="1:3" x14ac:dyDescent="0.25">
      <c r="A138" t="s">
        <v>158</v>
      </c>
      <c r="B138" s="20">
        <v>1655719</v>
      </c>
      <c r="C138" t="s">
        <v>337</v>
      </c>
    </row>
    <row r="139" spans="1:3" x14ac:dyDescent="0.25">
      <c r="A139" t="s">
        <v>159</v>
      </c>
      <c r="B139" s="20">
        <v>1973214</v>
      </c>
      <c r="C139" t="s">
        <v>338</v>
      </c>
    </row>
    <row r="140" spans="1:3" x14ac:dyDescent="0.25">
      <c r="A140" t="s">
        <v>160</v>
      </c>
      <c r="B140" s="20">
        <v>1252767</v>
      </c>
      <c r="C140" t="s">
        <v>339</v>
      </c>
    </row>
    <row r="141" spans="1:3" x14ac:dyDescent="0.25">
      <c r="A141" t="s">
        <v>161</v>
      </c>
      <c r="B141" s="20">
        <v>3398430</v>
      </c>
      <c r="C141" t="s">
        <v>340</v>
      </c>
    </row>
    <row r="142" spans="1:3" x14ac:dyDescent="0.25">
      <c r="A142" t="s">
        <v>162</v>
      </c>
      <c r="B142" s="20">
        <v>761782</v>
      </c>
      <c r="C142" t="s">
        <v>341</v>
      </c>
    </row>
    <row r="143" spans="1:3" x14ac:dyDescent="0.25">
      <c r="A143" t="s">
        <v>163</v>
      </c>
      <c r="B143" s="20">
        <v>2212835</v>
      </c>
      <c r="C143" t="s">
        <v>342</v>
      </c>
    </row>
    <row r="144" spans="1:3" x14ac:dyDescent="0.25">
      <c r="A144" t="s">
        <v>164</v>
      </c>
      <c r="B144" s="20">
        <v>5024000</v>
      </c>
      <c r="C144" t="s">
        <v>343</v>
      </c>
    </row>
    <row r="145" spans="1:3" x14ac:dyDescent="0.25">
      <c r="A145" t="s">
        <v>165</v>
      </c>
      <c r="B145" s="20">
        <v>2012305</v>
      </c>
      <c r="C145" t="s">
        <v>344</v>
      </c>
    </row>
    <row r="146" spans="1:3" x14ac:dyDescent="0.25">
      <c r="A146" t="s">
        <v>166</v>
      </c>
      <c r="B146" s="20">
        <v>1739737</v>
      </c>
      <c r="C146" t="s">
        <v>345</v>
      </c>
    </row>
    <row r="147" spans="1:3" x14ac:dyDescent="0.25">
      <c r="A147" t="s">
        <v>167</v>
      </c>
      <c r="B147" s="20">
        <v>2421506</v>
      </c>
      <c r="C147" t="s">
        <v>346</v>
      </c>
    </row>
    <row r="148" spans="1:3" x14ac:dyDescent="0.25">
      <c r="A148" t="s">
        <v>168</v>
      </c>
      <c r="B148" s="20">
        <v>2772576</v>
      </c>
      <c r="C148" t="s">
        <v>347</v>
      </c>
    </row>
    <row r="149" spans="1:3" x14ac:dyDescent="0.25">
      <c r="A149" t="s">
        <v>169</v>
      </c>
      <c r="B149" s="20">
        <v>724612</v>
      </c>
      <c r="C149" t="s">
        <v>348</v>
      </c>
    </row>
    <row r="150" spans="1:3" x14ac:dyDescent="0.25">
      <c r="A150" t="s">
        <v>170</v>
      </c>
      <c r="B150" s="20">
        <v>2738063</v>
      </c>
      <c r="C150" t="s">
        <v>349</v>
      </c>
    </row>
    <row r="151" spans="1:3" x14ac:dyDescent="0.25">
      <c r="A151" t="s">
        <v>171</v>
      </c>
      <c r="B151" s="20">
        <v>610750</v>
      </c>
      <c r="C151" t="s">
        <v>350</v>
      </c>
    </row>
    <row r="152" spans="1:3" x14ac:dyDescent="0.25">
      <c r="A152" t="s">
        <v>172</v>
      </c>
      <c r="B152" s="20">
        <v>2093393</v>
      </c>
      <c r="C152" t="s">
        <v>351</v>
      </c>
    </row>
    <row r="153" spans="1:3" x14ac:dyDescent="0.25">
      <c r="A153" t="s">
        <v>173</v>
      </c>
      <c r="B153" s="20">
        <v>3626617</v>
      </c>
      <c r="C153" t="s">
        <v>352</v>
      </c>
    </row>
    <row r="154" spans="1:3" x14ac:dyDescent="0.25">
      <c r="A154" t="s">
        <v>174</v>
      </c>
      <c r="B154" s="20">
        <v>1112947</v>
      </c>
      <c r="C154" t="s">
        <v>353</v>
      </c>
    </row>
    <row r="156" spans="1:3" x14ac:dyDescent="0.25">
      <c r="B156" s="20"/>
    </row>
    <row r="167" spans="1:1" x14ac:dyDescent="0.25">
      <c r="A167" t="s">
        <v>183</v>
      </c>
    </row>
    <row r="168" spans="1:1" x14ac:dyDescent="0.25">
      <c r="A168" t="s">
        <v>184</v>
      </c>
    </row>
    <row r="171" spans="1:1" x14ac:dyDescent="0.25">
      <c r="A171" t="s">
        <v>185</v>
      </c>
    </row>
    <row r="172" spans="1:1" x14ac:dyDescent="0.25">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5" x14ac:dyDescent="0.25"/>
  <sheetData>
    <row r="1" spans="1:18" x14ac:dyDescent="0.25">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7" t="s">
        <v>358</v>
      </c>
    </row>
    <row r="2" spans="1:18" x14ac:dyDescent="0.25">
      <c r="A2" t="s">
        <v>194</v>
      </c>
      <c r="B2">
        <v>1</v>
      </c>
      <c r="C2">
        <v>1</v>
      </c>
      <c r="D2">
        <v>1</v>
      </c>
      <c r="E2">
        <v>1</v>
      </c>
      <c r="F2">
        <v>2</v>
      </c>
      <c r="G2">
        <v>1</v>
      </c>
      <c r="H2">
        <v>2</v>
      </c>
      <c r="I2">
        <v>3</v>
      </c>
      <c r="J2">
        <v>4</v>
      </c>
      <c r="K2">
        <v>5</v>
      </c>
      <c r="L2">
        <v>6</v>
      </c>
      <c r="M2">
        <v>7</v>
      </c>
      <c r="N2">
        <v>8</v>
      </c>
      <c r="O2">
        <v>1</v>
      </c>
      <c r="P2">
        <v>2</v>
      </c>
      <c r="Q2">
        <v>1</v>
      </c>
      <c r="R2" s="27">
        <v>2</v>
      </c>
    </row>
    <row r="3" spans="1:18" x14ac:dyDescent="0.25">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60" x14ac:dyDescent="0.25">
      <c r="A4" s="22" t="s">
        <v>196</v>
      </c>
      <c r="B4" s="22" t="s">
        <v>359</v>
      </c>
      <c r="C4" s="22" t="s">
        <v>360</v>
      </c>
      <c r="D4" s="22" t="s">
        <v>370</v>
      </c>
      <c r="E4" s="22" t="s">
        <v>361</v>
      </c>
      <c r="F4" s="22" t="s">
        <v>362</v>
      </c>
      <c r="G4" s="22" t="s">
        <v>371</v>
      </c>
      <c r="H4" s="22" t="s">
        <v>363</v>
      </c>
      <c r="I4" s="22" t="s">
        <v>364</v>
      </c>
      <c r="J4" s="22" t="s">
        <v>365</v>
      </c>
      <c r="K4" s="22" t="s">
        <v>366</v>
      </c>
      <c r="L4" s="22" t="s">
        <v>367</v>
      </c>
      <c r="M4" s="22" t="s">
        <v>368</v>
      </c>
      <c r="N4" s="22" t="s">
        <v>369</v>
      </c>
      <c r="O4" s="22" t="s">
        <v>375</v>
      </c>
      <c r="P4" s="22" t="s">
        <v>376</v>
      </c>
      <c r="Q4" s="23" t="s">
        <v>372</v>
      </c>
      <c r="R4" s="24" t="s">
        <v>373</v>
      </c>
    </row>
    <row r="5" spans="1:18" x14ac:dyDescent="0.25">
      <c r="A5" t="s">
        <v>197</v>
      </c>
      <c r="B5" t="str">
        <f>IF(ISBLANK('Spend return'!B18),"BLANK",'Spend return'!B18)</f>
        <v>East Sussex</v>
      </c>
      <c r="C5" t="str">
        <f>IF(ISBLANK('Spend return'!B18),"BLANK",INDEX('LA Allocations'!$C$2:$C$154,MATCH('Spend return'!B18,'LA Allocations'!$A$2:$A$154,0)))</f>
        <v>E10000011</v>
      </c>
      <c r="D5">
        <f>IF(ISBLANK('Spend return'!B19),"BLANK",'Spend return'!B19)</f>
        <v>3932344</v>
      </c>
      <c r="E5" t="str">
        <f>IF(ISBLANK('Spend return'!B24),"BLANK",'Spend return'!B24)</f>
        <v>BLANK</v>
      </c>
      <c r="F5" t="str">
        <f>IF(ISBLANK('Spend return'!B25),"BLANK",'Spend return'!B25)</f>
        <v>BLANK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Yes - we are targeting this area</v>
      </c>
      <c r="J5" t="str">
        <f>IF(ISBLANK('Spend return'!B37),"BLANK",'Spend return'!B37)</f>
        <v>Yes - we are targeting this area</v>
      </c>
      <c r="K5">
        <f>IF(ISBLANK('Spend return'!B42),"BLANK",'Spend return'!B42)</f>
        <v>3699960</v>
      </c>
      <c r="L5">
        <f>IF(ISBLANK('Spend return'!B43),"BLANK",'Spend return'!B43)</f>
        <v>100000</v>
      </c>
      <c r="M5">
        <f>IF(ISBLANK('Spend return'!B44),"BLANK",'Spend return'!B44)</f>
        <v>132384</v>
      </c>
      <c r="N5">
        <f>IF(ISBLANK('Spend return'!B45),"BLANK",'Spend return'!B45)</f>
        <v>3932344</v>
      </c>
      <c r="O5" t="str">
        <f>IF(ISBLANK('Qualitative report'!A19),"BLANK",'Qualitative report'!A19)</f>
        <v>East Sussex will target all three areas as follows:
Reducing ASC waiting times: We will use a proportion of the fund to recruit project resources to undertake a full review and improvement programme relating to waiting times for ASC assessments. This will be a comprehensive piece of work covering optimising workflow, standardising risk management, enhancing client and carer experience, key metrics and recommendations for longer term strategic development.
Increasing workforce capacity and retention: We will use a proportion of the fund to support continued investment in maintaining a stable and skilled workforce and aiming to ensure sufficient in-flow of new staff to manage turnover of existing positions. This will complement and run alongside our pre-existing Workforce Programme and will centre around a recruitment campaign and associated promotion and marketing thereof through website and social media.
Increasing fee rates paid to ASC providers: The remaining and by a significant margin the largest proportion of the funding will be used to support fee increases paid to ASC providers in 23/24. 
This allocation will be comprised of two elements, the first towards placements in 23/24 which have been made outside of Local Authority rates due to a variety of reasons including increased requirements for 1:1 staffing support; increased agency costs. 
The second allocation will be made to in part reflect the 24/25 fee increases in 23/24.   The funding will either be used to bring forward the 24/25 fee increase by a period of time or be made in the form of one-off payments to providers.   The timescales required by this return mean we cannot yet confirm the exact mechanism by which this will be made as the budget setting process for 24/25 is underway but not yet concluded.  
All three target areas will complement our current capacity plans. Our capacity plan set out the planning already in place to support workforce and recruitment in the provider sector. The workforce measures above will help to sustain directly employed ASC care and assessment staff. This, alongside the project to update our approach to managing waiting lists will help towards managing the increased demand on the service which have included the number of contacts, the number of open referrals, Section 42 and other safeguarding enquiries, and assessments the service has undertaken over the last four years. 
An increase in fee rates paid to ASC providers will increase the resilience of the sector as a whole especially against the backdrop of recent high levels of inflation including expected increases in National Living Wage. Given the geographic scale of East Sussex a widely dispersed market with good presence in less heavily populated areas, particularly in rural areas, can help address situations where client or family choice can cause delays where such provision is not available and an increase in rates helps address this. Support for complex cases have remained a key issue where clients clinical needs are high requiring specialist input from a range of services, increasing baseline payments in this area will assist in addressing this.</v>
      </c>
      <c r="P5" t="str">
        <f>IF(ISBLANK('Qualitative report'!A23),"BLANK",'Qualitative report'!A23)</f>
        <v>The capacity plans and planned use of the fund outlined in question 1 align with NHS winter plans because the waiting list project and support for recruitment of ASC workforce will create greater resilience within ASC services to help towards managing the increase in demand for all aspects of the service which has been experienced over the last four years. In turn this will mean greater systems capacity to prioritise resources needed to address winter pressures, particularly assessment capacity. In addition, spending on increasing fee rates paid to ASC providers will increase the resilience of the provider market over this time providing greater capacity than would otherwise be the case for the period.
Winter capacity plans set out in the Better Care Fund seek to bolster assessment capacity to support hospital discharge and the workforce and recruitment element of the Market Sustainability and Improvement Workforce Fund will specifically complement this by seeking to increase application rates for posts available. 
The plans set out above will assist in winter planning by supporting recruitment into intermediate care services that keep people well at home, preventing avoidable hospital admissions and effective hospital discharge.
The Better Care Fund will also continue to make provision for HomeFirst support and Discharge to Assess beds where needed. Increasing fee rates to providers in the market should help to ensure off-flow from these services helping to maintain overall flow. 
The waiting list and workflow project will in part review areas of flow into the service which go via care transfer hubs so help to improve and embed good practice in this area.</v>
      </c>
      <c r="Q5" s="25">
        <v>1</v>
      </c>
      <c r="R5" s="27" t="str">
        <f>IF(ISBLANK('Spend return'!AA65),"BLANK",'Spend return'!AA65)</f>
        <v>iwFke6</v>
      </c>
    </row>
    <row r="14" spans="1:18" x14ac:dyDescent="0.2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733dd27-db60-40e2-8fa1-8ddcdc226c7b">
      <Terms xmlns="http://schemas.microsoft.com/office/infopath/2007/PartnerControls"/>
    </lcf76f155ced4ddcb4097134ff3c332f>
    <_Flow_SignoffStatus xmlns="7733dd27-db60-40e2-8fa1-8ddcdc226c7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2" ma:contentTypeDescription="Create a new document." ma:contentTypeScope="" ma:versionID="06da12d9d0f61c7f03f3f0411f9bacd3">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43d794232389bf1962f3aa8e98d359dd"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992771-BD05-4340-8B49-904369B8A8C5}">
  <ds:schemaRefs>
    <ds:schemaRef ds:uri="http://schemas.microsoft.com/office/2006/metadata/properties"/>
    <ds:schemaRef ds:uri="http://schemas.microsoft.com/office/infopath/2007/PartnerControls"/>
    <ds:schemaRef ds:uri="7733dd27-db60-40e2-8fa1-8ddcdc226c7b"/>
  </ds:schemaRefs>
</ds:datastoreItem>
</file>

<file path=customXml/itemProps2.xml><?xml version="1.0" encoding="utf-8"?>
<ds:datastoreItem xmlns:ds="http://schemas.openxmlformats.org/officeDocument/2006/customXml" ds:itemID="{2F2F714C-46C2-403A-8C8C-349C112B4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543229-4E1C-4695-BAEB-D1FEFD36F3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2023-11-03T15:02:20Z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0x01010072069C7FE9ECC64F9757C4D3906D9A99</vt:lpwstr>
  </property>
  <property fmtid="{D5CDD505-2E9C-101B-9397-08002B2CF9AE}" pid="3" name="MediaServiceImageTags">
    <vt:lpwstr/>
  </property>
  <property fmtid="{D5CDD505-2E9C-101B-9397-08002B2CF9AE}" pid="4" name="TaxCatchAll">
    <vt:lpwstr/>
  </property>
</Properties>
</file>