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A1385D72-CCB5-4835-9B0B-B55299A2260A}" xr6:coauthVersionLast="47" xr6:coauthVersionMax="47" xr10:uidLastSave="{00000000-0000-0000-0000-000000000000}"/>
  <bookViews>
    <workbookView xWindow="28680" yWindow="-9000" windowWidth="29040" windowHeight="15840" activeTab="1"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2" l="1"/>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<sst xmlns="http://schemas.openxmlformats.org/spreadsheetml/2006/main" count="428" uniqueCount="404">
  <si>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</si>
  <si>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</si>
  <si>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</si>
  <si>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</si>
  <si>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</si>
  <si>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</si>
  <si>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</si>
  <si>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</si>
  <si>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</si>
  <si>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</si>
  <si>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</si>
  <si>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</si>
  <si>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</si>
  <si>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</si>
  <si>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</si>
  <si>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</si>
  <si>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</si>
  <si>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</si>
  <si>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</si>
  <si>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</si>
  <si>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</si>
  <si>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</si>
  <si>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</si>
  <si>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</si>
  <si>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</si>
  <si>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</si>
  <si>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</si>
  <si>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</si>
  <si>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</si>
  <si>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</si>
  <si>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</si>
  <si>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</si>
  <si>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</si>
  <si>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</si>
  <si>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</si>
  <si>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</si>
  <si>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</si>
  <si>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</si>
  <si>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</si>
  <si>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</si>
  <si>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</si>
  <si>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</si>
  <si>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</si>
  <si>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</si>
  <si>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</si>
  <si>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</si>
  <si>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</si>
  <si>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</si>
  <si>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</si>
  <si>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</si>
  <si>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</si>
  <si>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</si>
  <si>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</si>
  <si>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</si>
  <si>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</si>
  <si>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</si>
  <si>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</si>
  <si>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</si>
  <si>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</si>
  <si>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</si>
  <si>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</si>
  <si>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</si>
  <si>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</si>
  <si>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</si>
  <si>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</si>
  <si>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</si>
  <si>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</si>
  <si>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</si>
  <si>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</si>
  <si>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</si>
  <si>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</si>
  <si>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</si>
  <si>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</si>
  <si>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</si>
  <si>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</si>
  <si>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</si>
  <si>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</si>
  <si>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</si>
  <si>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</si>
  <si>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</si>
  <si>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</si>
  <si>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</si>
  <si>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</si>
  <si>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</si>
  <si>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</si>
  <si>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</si>
  <si>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</si>
  <si>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</si>
  <si>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</si>
  <si>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</si>
  <si>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</si>
  <si>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</si>
  <si>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</si>
  <si>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</si>
  <si>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</si>
  <si>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</si>
  <si>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</si>
  <si>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</si>
  <si>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</si>
  <si>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</si>
  <si>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</si>
  <si>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</si>
  <si>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</si>
  <si>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</si>
  <si>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</si>
  <si>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</si>
  <si>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</si>
  <si>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</si>
  <si>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</si>
  <si>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</si>
  <si>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</si>
  <si>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</si>
  <si>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</si>
  <si>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</si>
  <si>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</si>
  <si>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</si>
  <si>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</si>
  <si>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</si>
  <si>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</si>
  <si>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</si>
  <si>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</si>
  <si>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</si>
  <si>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</si>
  <si>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</si>
  <si>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</si>
  <si>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</si>
  <si>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</si>
  <si>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</si>
  <si>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</si>
  <si>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</si>
  <si>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</si>
  <si>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</si>
  <si>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</si>
  <si>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</si>
  <si>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</si>
  <si>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</si>
  <si>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</si>
  <si>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</si>
  <si>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</si>
  <si>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</si>
  <si>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</si>
  <si>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</si>
  <si>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</si>
  <si>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</si>
  <si>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</si>
  <si>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</si>
  <si>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</si>
  <si>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</si>
  <si>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</si>
  <si>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</si>
  <si>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</si>
  <si>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</si>
  <si>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</si>
  <si>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</si>
  <si>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</si>
  <si>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</si>
  <si>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</si>
  <si>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</si>
  <si>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</si>
  <si>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</si>
  <si>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</si>
  <si>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</si>
  <si>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</si>
  <si>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</si>
  <si>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</si>
  <si>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</si>
  <si>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</si>
  <si>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</si>
  <si>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</si>
  <si>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</si>
  <si>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</si>
  <si>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</si>
  <si>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</si>
  <si>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</si>
  <si>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</si>
  <si>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</si>
  <si>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</si>
  <si>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</si>
  <si>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</si>
  <si>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</si>
  <si>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</si>
  <si>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</si>
  <si>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</si>
  <si>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</si>
  <si>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</si>
  <si>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</si>
  <si>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</si>
  <si>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</si>
  <si>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</si>
  <si>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</si>
  <si>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</si>
  <si>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</si>
  <si>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</si>
  <si>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</si>
  <si>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</si>
  <si>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</si>
  <si>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</si>
  <si>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</si>
  <si>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</si>
  <si>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</si>
  <si>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</si>
  <si>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</si>
  <si>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</si>
  <si>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</si>
  <si>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</si>
  <si>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</si>
  <si>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</si>
  <si>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</si>
  <si>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</si>
  <si>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</si>
  <si>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</si>
  <si>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</si>
  <si>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</si>
  <si>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</si>
  <si>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</si>
  <si>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</si>
  <si>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</si>
  <si>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</si>
  <si>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</si>
  <si>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</si>
  <si>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</si>
  <si>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</si>
  <si>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</si>
  <si>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</si>
  <si>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</si>
  <si>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</si>
  <si>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</si>
  <si>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</si>
  <si>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</si>
  <si>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</si>
  <si>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</si>
  <si>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</si>
  <si>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</si>
  <si>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</si>
  <si>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</si>
  <si>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</si>
  <si>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</si>
  <si>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</si>
  <si>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</si>
  <si>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</si>
  <si>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</si>
  <si>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</si>
  <si>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</si>
  <si>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</si>
  <si>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</si>
  <si>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</si>
  <si>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</si>
  <si>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</si>
  <si>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</si>
  <si>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</si>
  <si>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</si>
  <si>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</si>
  <si>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</si>
  <si>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</si>
  <si>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</si>
  <si>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</si>
  <si>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</si>
  <si>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</si>
  <si>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</si>
  <si>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</si>
  <si>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</si>
  <si>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</si>
  <si>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</si>
  <si>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</si>
  <si>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</si>
  <si>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</si>
  <si>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</si>
  <si>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</si>
  <si>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</si>
  <si>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</si>
  <si>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</si>
  <si>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</si>
  <si>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</si>
  <si>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</si>
  <si>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</si>
  <si>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</si>
  <si>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</si>
  <si>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</si>
  <si>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</si>
  <si>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</si>
  <si>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</si>
  <si>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</si>
  <si>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</si>
  <si>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</si>
  <si>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</si>
  <si>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</si>
  <si>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</si>
  <si>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</si>
  <si>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</si>
  <si>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</si>
  <si>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</si>
  <si>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</si>
  <si>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</si>
  <si>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</si>
  <si>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</si>
  <si>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</si>
  <si>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</si>
  <si>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</si>
  <si>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</si>
  <si>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</si>
  <si>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</si>
  <si>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</si>
  <si>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</si>
  <si>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</si>
  <si>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</si>
  <si>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</si>
  <si>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</si>
  <si>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</si>
  <si>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</si>
  <si>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</si>
  <si>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</si>
  <si>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</si>
  <si>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</si>
  <si>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</si>
  <si>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</si>
  <si>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</si>
  <si>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</si>
  <si>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</si>
  <si>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</si>
  <si>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</si>
  <si>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</si>
  <si>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</si>
  <si>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</si>
  <si>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</si>
  <si>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</si>
  <si>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</si>
  <si>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</si>
  <si>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</si>
  <si>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</si>
  <si>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</si>
  <si>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</si>
  <si>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</si>
  <si>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</si>
  <si>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</si>
  <si>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</si>
  <si>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</si>
  <si>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</si>
  <si>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</si>
  <si>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</si>
  <si>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</si>
  <si>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</si>
  <si>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</si>
  <si>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</si>
  <si>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</si>
  <si>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</si>
  <si>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</si>
  <si>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</si>
  <si>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</si>
  <si>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</si>
  <si>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</si>
  <si>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</si>
  <si>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</si>
  <si>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</si>
  <si>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</si>
  <si>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</si>
  <si>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</si>
  <si>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</si>
  <si>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</si>
  <si>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</si>
  <si>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</si>
  <si>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</si>
  <si>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</si>
  <si>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</si>
  <si>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</si>
  <si>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</si>
  <si>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</si>
  <si>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</si>
  <si>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</si>
  <si>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</si>
  <si>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</si>
  <si>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</si>
  <si>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</si>
  <si>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</si>
  <si>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</si>
  <si>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</si>
  <si>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</si>
  <si>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</si>
  <si>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</si>
  <si>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</si>
  <si>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</si>
  <si>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</si>
  <si>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</si>
  <si>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</si>
  <si>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</si>
  <si>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</si>
  <si>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</si>
  <si>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</si>
  <si>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</si>
  <si>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</si>
  <si>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</si>
  <si>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</si>
  <si>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</si>
  <si>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</si>
  <si>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</si>
  <si>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</si>
  <si>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</si>
  <si>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</si>
  <si>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</si>
  <si>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</si>
  <si>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</si>
  <si>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Claire Lancaster</t>
  </si>
  <si>
    <t>Claire.Lancaster@doncaster.gov.uk</t>
  </si>
  <si>
    <t xml:space="preserve">The plans outlined above describing Doncaster’s use of the additional funding align with the NHS winter plans to ensure people are assessed in a timely manner whilst in hospital to ensure they are able to return home with their support needs met at the earliest point. 
The plans support the use of reablement services to promote independence and strengths, reducing the demands on long term care and allowing capacity within the market to be directed towards those individuals with longer term needs
The plans also support those individuals to leave hospital who may not have a longer care need but require some assistance to return home, for example, sorting utilities, shopping, bill payments. Capacity within the home care market can therefore be utilised for people requiring longer term care/reablement
The plans also ensure that Doncaster has a sustainable and thriving market, able to deliver to individuals with a range of needs with a competent and stable workforce. Increased fee levels in 2023/2024 have allowed providers to recruit and retain staff providing additional capacity and reducing waiting lists for home care provision – supporting the NHS winter plans for individuals to leave hospital with support in place in a timely manner. </t>
  </si>
  <si>
    <t>It is the intention within Doncaster to utilise the additional funding to support capacity in a number of key areas of delivery:
-	Additional capacity to support people leaving hospital to their own home by providing more timely assessments whilst they are in hospital, allowing for a return to their home environment as early as possible, promoting independence and reducing their longer term care needs
-	Additional capacity within the reablement home care service allowing the service to be accessed by more people leaving hospital 
-	Additional capacity within the Home from Hospital service, supporting people who are returning home with non-personal care support, allowing capacity within the home care market to be utilised for those individuals with longer term care needs to access earlier
-	Providing additional capacity through therapy interventions within the reablement service, allowing more people to live at home with lower levels of support and therefore creating additional capacity within the home care sector for those with long term care needs
-	Providing incentive payments to independent sector domiciliary care providers to ensure sufficient capacity is available through key events during 2023/2024 (i.e. Christmas and New Year). This will allow providers to ensure they have sufficient care worker cover to deliver support to current individuals and also pick up packages where they would usually be unable/reluctant to providing additional capacity across the market.
Doncaster has provided significant investment within the home care and care home sector with an increase in fee levels with 2023/2024 to reflect the outcome of the Fair Cost of Care. This will impact on the capacity of providers through increased workforce capacity directly linked to recruitment and retention.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</si>
</sst>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zoomScaleNormal="100" workbookViewId="0">
      <selection activeCell="A12" sqref="A12"/>
    </sheetView>
  </sheetViews>
  <sheetFormatPr defaultRowHeight="14.5" x14ac:dyDescent="0.35"/>
  <cols>
    <col min="1" max="1" width="120.81640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1</v>
      </c>
      <c r="C21" s="37" t="str">
        <f t="shared" ref="C21:C26" si="0">IF(B21=1,"Yes","No")</f>
        <v>Yes</v>
      </c>
    </row>
    <row r="22" spans="1:13" ht="15.5" x14ac:dyDescent="0.35">
      <c r="A22" s="38" t="s">
        <v>176</v>
      </c>
      <c r="B22" s="39">
        <f>IF(ISBLANK('Spend return'!B24),0,1)*IF(ISNUMBER(SEARCH("@",'Spend return'!B25)),1,0)</f>
        <v>1</v>
      </c>
      <c r="C22" s="40" t="str">
        <f t="shared" si="0"/>
        <v>Yes</v>
      </c>
    </row>
    <row r="23" spans="1:13" ht="15.5" x14ac:dyDescent="0.35">
      <c r="A23" s="38" t="s">
        <v>178</v>
      </c>
      <c r="B23" s="39">
        <f>IF('Spend return'!B30="Yes - the funding has been allocated in full to adult social care",1,0)</f>
        <v>1</v>
      </c>
      <c r="C23" s="40" t="str">
        <f t="shared" si="0"/>
        <v>Yes</v>
      </c>
    </row>
    <row r="24" spans="1:13" ht="15.5" x14ac:dyDescent="0.35">
      <c r="A24" s="38" t="s">
        <v>179</v>
      </c>
      <c r="B24" s="39">
        <f>IF(OR('Spend return'!B35="Yes - we are targeting this area",'Spend return'!B36="Yes - we are targeting this area",'Spend return'!B37="Yes - we are targeting this area"),1,0)</f>
        <v>1</v>
      </c>
      <c r="C24" s="40" t="str">
        <f t="shared" si="0"/>
        <v>Yes</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5" x14ac:dyDescent="0.35">
      <c r="A26" s="41" t="s">
        <v>181</v>
      </c>
      <c r="B26" s="42">
        <f>IFERROR(IF(AND('Spend return'!B45&gt;='Spend return'!B19-100,'Spend return'!B45&lt;='Spend return'!B19+100),1,0),0)</f>
        <v>1</v>
      </c>
      <c r="C26" s="43" t="str">
        <f t="shared" si="0"/>
        <v>Yes</v>
      </c>
    </row>
    <row r="27" spans="1:13" ht="15.5" x14ac:dyDescent="0.35">
      <c r="A27" s="33" t="s">
        <v>382</v>
      </c>
    </row>
    <row r="28" spans="1:13" ht="15.5" x14ac:dyDescent="0.35">
      <c r="A28" s="35" t="s">
        <v>182</v>
      </c>
      <c r="B28" s="44">
        <f>IF(ISBLANK('Qualitative report'!A19),0,1)</f>
        <v>1</v>
      </c>
      <c r="C28" s="37" t="str">
        <f>IF(B28=1,"Yes","No")</f>
        <v>Yes</v>
      </c>
    </row>
    <row r="29" spans="1:13" ht="15.5" x14ac:dyDescent="0.3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abSelected="1" topLeftCell="A19" zoomScale="110" zoomScaleNormal="110" workbookViewId="0">
      <selection activeCell="B44" sqref="B44"/>
    </sheetView>
  </sheetViews>
  <sheetFormatPr defaultRowHeight="14.5" x14ac:dyDescent="0.35"/>
  <cols>
    <col min="1" max="1" width="120.81640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57</v>
      </c>
    </row>
    <row r="19" spans="1:11" ht="15.5" x14ac:dyDescent="0.35">
      <c r="A19" s="7" t="s">
        <v>9</v>
      </c>
      <c r="B19" s="9">
        <f>IFERROR(INDEX('LA Allocations'!B2:B154,MATCH('Spend return'!B18,'LA Allocations'!A2:A154,0)),"")</f>
        <v>2296275</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185</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f>2296275-B43-B44</f>
        <v>1980275</v>
      </c>
      <c r="C42" s="46" t="str">
        <f>IF(AND(B42&gt;0,B35="No - we are not targeting this area"),"Warning: local authority has reported spend in area that they are not targeting.","")</f>
        <v/>
      </c>
    </row>
    <row r="43" spans="1:3" ht="15.5" x14ac:dyDescent="0.35">
      <c r="A43" s="7" t="s">
        <v>16</v>
      </c>
      <c r="B43" s="16">
        <v>231000</v>
      </c>
      <c r="C43" s="46" t="str">
        <f>IF(AND(B43&gt;0,B36="No - we are not targeting this area"),"Warning: local authority has reported spend in area that they are not targeting.","")</f>
        <v/>
      </c>
    </row>
    <row r="44" spans="1:3" ht="15.5" x14ac:dyDescent="0.35">
      <c r="A44" s="7" t="s">
        <v>192</v>
      </c>
      <c r="B44" s="16">
        <v>85000</v>
      </c>
      <c r="C44" s="46" t="str">
        <f>IF(AND(B44&gt;0,B37="No - we are not targeting this area"),"Warning: local authority has reported spend in area that they are not targeting.","")</f>
        <v/>
      </c>
    </row>
    <row r="45" spans="1:3" ht="15.5" x14ac:dyDescent="0.35">
      <c r="A45" s="17" t="s">
        <v>15</v>
      </c>
      <c r="B45" s="9">
        <f>IFERROR(SUM(B42:B44),"")</f>
        <v>2296275</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zoomScale="80" zoomScaleNormal="80" workbookViewId="0">
      <selection activeCell="A19" sqref="A19"/>
    </sheetView>
  </sheetViews>
  <sheetFormatPr defaultRowHeight="14.5" x14ac:dyDescent="0.35"/>
  <cols>
    <col min="1" max="1" width="120.81640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403</v>
      </c>
    </row>
    <row r="22" spans="1:16" ht="15.5" x14ac:dyDescent="0.35">
      <c r="A22" s="4" t="s">
        <v>188</v>
      </c>
    </row>
    <row r="23" spans="1:16" ht="360" customHeight="1" x14ac:dyDescent="0.35">
      <c r="A23" s="21" t="s">
        <v>402</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179687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Doncaster</v>
      </c>
      <c r="C5" t="str">
        <f>IF(ISBLANK('Spend return'!B18),"BLANK",INDEX('LA Allocations'!$C$2:$C$154,MATCH('Spend return'!B18,'LA Allocations'!$A$2:$A$154,0)))</f>
        <v>E08000017</v>
      </c>
      <c r="D5">
        <f>IF(ISBLANK('Spend return'!B19),"BLANK",'Spend return'!B19)</f>
        <v>2296275</v>
      </c>
      <c r="E5" t="str">
        <f>IF(ISBLANK('Spend return'!B24),"BLANK",'Spend return'!B24)</f>
        <v>Claire Lancaster</v>
      </c>
      <c r="F5" t="str">
        <f>IF(ISBLANK('Spend return'!B25),"BLANK",'Spend return'!B25)</f>
        <v>Claire.Lancaster@doncaster.gov.uk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1980275</v>
      </c>
      <c r="L5">
        <f>IF(ISBLANK('Spend return'!B43),"BLANK",'Spend return'!B43)</f>
        <v>231000</v>
      </c>
      <c r="M5">
        <f>IF(ISBLANK('Spend return'!B44),"BLANK",'Spend return'!B44)</f>
        <v>85000</v>
      </c>
      <c r="N5">
        <f>IF(ISBLANK('Spend return'!B45),"BLANK",'Spend return'!B45)</f>
        <v>2296275</v>
      </c>
      <c r="O5" t="str">
        <f>IF(ISBLANK('Qualitative report'!A19),"BLANK",'Qualitative report'!A19)</f>
        <v>It is the intention within Doncaster to utilise the additional funding to support capacity in a number of key areas of delivery:
-	Additional capacity to support people leaving hospital to their own home by providing more timely assessments whilst they are in hospital, allowing for a return to their home environment as early as possible, promoting independence and reducing their longer term care needs
-	Additional capacity within the reablement home care service allowing the service to be accessed by more people leaving hospital 
-	Additional capacity within the Home from Hospital service, supporting people who are returning home with non-personal care support, allowing capacity within the home care market to be utilised for those individuals with longer term care needs to access earlier
-	Providing additional capacity through therapy interventions within the reablement service, allowing more people to live at home with lower levels of support and therefore creating additional capacity within the home care sector for those with long term care needs
-	Providing incentive payments to independent sector domiciliary care providers to ensure sufficient capacity is available through key events during 2023/2024 (i.e. Christmas and New Year). This will allow providers to ensure they have sufficient care worker cover to deliver support to current individuals and also pick up packages where they would usually be unable/reluctant to providing additional capacity across the market.
Doncaster has provided significant investment within the home care and care home sector with an increase in fee levels with 2023/2024 to reflect the outcome of the Fair Cost of Care. This will impact on the capacity of providers through increased workforce capacity directly linked to recruitment and retention.</v>
      </c>
      <c r="P5" t="str">
        <f>IF(ISBLANK('Qualitative report'!A23),"BLANK",'Qualitative report'!A23)</f>
        <v xml:space="preserve">The plans outlined above describing Doncaster’s use of the additional funding align with the NHS winter plans to ensure people are assessed in a timely manner whilst in hospital to ensure they are able to return home with their support needs met at the earliest point. 
The plans support the use of reablement services to promote independence and strengths, reducing the demands on long term care and allowing capacity within the market to be directed towards those individuals with longer term needs
The plans also support those individuals to leave hospital who may not have a longer care need but require some assistance to return home, for example, sorting utilities, shopping, bill payments. Capacity within the home care market can therefore be utilised for people requiring longer term care/reablement
The plans also ensure that Doncaster has a sustainable and thriving market, able to deliver to individuals with a range of needs with a competent and stable workforce. Increased fee levels in 2023/2024 have allowed providers to recruit and retain staff providing additional capacity and reducing waiting lists for home care provision – supporting the NHS winter plans for individuals to leave hospital with support in place in a timely manner.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0F18E9CAA7D244B910EEADF3C11ACB" ma:contentTypeVersion="13" ma:contentTypeDescription="Create a new document." ma:contentTypeScope="" ma:versionID="b2a689c61b1cc337198b9a452f1b865b">
  <xsd:schema xmlns:xsd="http://www.w3.org/2001/XMLSchema" xmlns:xs="http://www.w3.org/2001/XMLSchema" xmlns:p="http://schemas.microsoft.com/office/2006/metadata/properties" xmlns:ns2="2fccd34a-93c1-4f0f-a448-a405339d32e2" xmlns:ns3="12de1cb5-ba9b-44d7-9db6-38b442d8acf9" targetNamespace="http://schemas.microsoft.com/office/2006/metadata/properties" ma:root="true" ma:fieldsID="11f19fd31c2bd4270e45dc9a49f98daa" ns2:_="" ns3:_="">
    <xsd:import namespace="2fccd34a-93c1-4f0f-a448-a405339d32e2"/>
    <xsd:import namespace="12de1cb5-ba9b-44d7-9db6-38b442d8acf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cd34a-93c1-4f0f-a448-a405339d3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6c40f8d-8524-4845-a2fc-30090feebe3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e1cb5-ba9b-44d7-9db6-38b442d8acf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b21d92f4-58da-4457-a450-951ee7c9e8a3}" ma:internalName="TaxCatchAll" ma:showField="CatchAllData" ma:web="12de1cb5-ba9b-44d7-9db6-38b442d8ac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fccd34a-93c1-4f0f-a448-a405339d32e2">
      <Terms xmlns="http://schemas.microsoft.com/office/infopath/2007/PartnerControls"/>
    </lcf76f155ced4ddcb4097134ff3c332f>
    <TaxCatchAll xmlns="12de1cb5-ba9b-44d7-9db6-38b442d8acf9" xsi:nil="true"/>
  </documentManagement>
</p:properties>
</file>

<file path=customXml/itemProps1.xml><?xml version="1.0" encoding="utf-8"?>
<ds:datastoreItem xmlns:ds="http://schemas.openxmlformats.org/officeDocument/2006/customXml" ds:itemID="{C09270E1-15BC-4F20-9AD5-EC54683C77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cd34a-93c1-4f0f-a448-a405339d32e2"/>
    <ds:schemaRef ds:uri="12de1cb5-ba9b-44d7-9db6-38b442d8a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 ds:uri="2fccd34a-93c1-4f0f-a448-a405339d32e2"/>
    <ds:schemaRef ds:uri="12de1cb5-ba9b-44d7-9db6-38b442d8ac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2023-09-29T06:45:38Z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0x010100070F18E9CAA7D244B910EEADF3C11ACB</vt:lpwstr>
  </property>
  <property fmtid="{D5CDD505-2E9C-101B-9397-08002B2CF9AE}" pid="3" name="MediaServiceImageTags">
    <vt:lpwstr/>
  </property>
  <property fmtid="{D5CDD505-2E9C-101B-9397-08002B2CF9AE}" pid="4" name="TaxCatchAll">
    <vt:lpwstr/>
  </property>
</Properties>
</file>