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kentcountycouncil-my.sharepoint.com/personal/james_mackintosh_kent_gov_uk/Documents/"/>
    </mc:Choice>
  </mc:AlternateContent>
  <xr:revisionPtr revIDLastSave="0" documentId="8_{774416A0-708A-40CF-BA35-76590CE231A7}" xr6:coauthVersionLast="47" xr6:coauthVersionMax="47" xr10:uidLastSave="{00000000-0000-0000-0000-000000000000}"/>
  <bookViews>
    <workbookView xWindow="-120" yWindow="-120" windowWidth="19440" windowHeight="10440" tabRatio="777" activeTab="1" xr2:uid="{BA29F70C-D05F-4BC6-AF53-69C71E14BB21}"/>
  </bookViews>
  <sheets>
    <sheet name="Spend return (2024 to 2025)" sheetId="2" r:id="rId1"/>
    <sheet name="Fee rates (2024 to 2025)" sheetId="3" r:id="rId2"/>
    <sheet name="Outputs" sheetId="23" state="hidden" r:id="rId3"/>
    <sheet name="Source - Dropdowns" sheetId="5" state="hidden" r:id="rId4"/>
    <sheet name="Source - LA list" sheetId="10" state="hidden" r:id="rId5"/>
    <sheet name="2023-24 MSIF Allocations" sheetId="11" state="hidden" r:id="rId6"/>
    <sheet name="2023-24 MSIF WF Allocations" sheetId="13" state="hidden" r:id="rId7"/>
    <sheet name="2024-25 MSIF Allocations" sheetId="19" state="hidden" r:id="rId8"/>
    <sheet name="2023-24 Fee Rate Reporting" sheetId="1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3" l="1"/>
  <c r="C28" i="3"/>
  <c r="C32" i="3"/>
  <c r="C31" i="3"/>
  <c r="C30" i="3"/>
  <c r="C29" i="3"/>
  <c r="BP5" i="23" l="1"/>
  <c r="BP3" i="23"/>
  <c r="BO5" i="23"/>
  <c r="BO3" i="23"/>
  <c r="BN5" i="23"/>
  <c r="BM5" i="23"/>
  <c r="BN3" i="23"/>
  <c r="BL5" i="23"/>
  <c r="BK5" i="23"/>
  <c r="BJ5" i="23"/>
  <c r="BI5" i="23"/>
  <c r="BH5" i="23"/>
  <c r="BG5" i="23"/>
  <c r="BF5" i="23"/>
  <c r="BF3" i="23"/>
  <c r="BG3" i="23"/>
  <c r="BH3" i="23"/>
  <c r="BI3" i="23"/>
  <c r="BJ3" i="23"/>
  <c r="BK3" i="23"/>
  <c r="BL3" i="23"/>
  <c r="BM3" i="23"/>
  <c r="BE5" i="23"/>
  <c r="BC5" i="23"/>
  <c r="BC3" i="23"/>
  <c r="BB5" i="23"/>
  <c r="BA5" i="23"/>
  <c r="AZ5" i="23"/>
  <c r="AY5" i="23"/>
  <c r="AX5" i="23"/>
  <c r="AW5" i="23"/>
  <c r="AV5" i="23"/>
  <c r="AU5" i="23"/>
  <c r="R3" i="23"/>
  <c r="AT3" i="23"/>
  <c r="AU3" i="23"/>
  <c r="AV3" i="23"/>
  <c r="AW3" i="23"/>
  <c r="AX3" i="23"/>
  <c r="AY3" i="23"/>
  <c r="AZ3" i="23"/>
  <c r="BA3" i="23"/>
  <c r="BB3" i="23"/>
  <c r="BD3" i="23"/>
  <c r="BE3" i="23"/>
  <c r="AS5" i="23"/>
  <c r="AR5" i="23"/>
  <c r="AQ5" i="23"/>
  <c r="AP5" i="23"/>
  <c r="AO5" i="23"/>
  <c r="AN5" i="23"/>
  <c r="AN3" i="23"/>
  <c r="AO3" i="23"/>
  <c r="AP3" i="23"/>
  <c r="AQ3" i="23"/>
  <c r="AR3" i="23"/>
  <c r="AS3" i="23"/>
  <c r="AM5" i="23"/>
  <c r="AL5" i="23"/>
  <c r="AK5" i="23"/>
  <c r="AJ5" i="23"/>
  <c r="AJ3" i="23"/>
  <c r="AK3" i="23"/>
  <c r="AL3" i="23"/>
  <c r="AM3" i="23"/>
  <c r="AI5" i="23"/>
  <c r="AH5" i="23"/>
  <c r="AG5" i="23"/>
  <c r="AF5" i="23"/>
  <c r="AE5" i="23"/>
  <c r="AD5" i="23"/>
  <c r="AC5" i="23"/>
  <c r="AB5" i="23"/>
  <c r="AH3" i="23"/>
  <c r="AI3" i="23"/>
  <c r="AB3" i="23"/>
  <c r="AC3" i="23"/>
  <c r="AD3" i="23"/>
  <c r="AE3" i="23"/>
  <c r="AF3" i="23"/>
  <c r="AG3" i="23"/>
  <c r="AA3" i="23"/>
  <c r="AA5" i="23" l="1"/>
  <c r="Y5" i="23"/>
  <c r="X5" i="23"/>
  <c r="W5" i="23"/>
  <c r="V5" i="23"/>
  <c r="U5" i="23"/>
  <c r="T5" i="23"/>
  <c r="S5" i="23"/>
  <c r="S3" i="23"/>
  <c r="T3" i="23"/>
  <c r="U3" i="23"/>
  <c r="V3" i="23"/>
  <c r="W3" i="23"/>
  <c r="X3" i="23"/>
  <c r="Y3" i="23"/>
  <c r="Z3" i="23"/>
  <c r="P5" i="23"/>
  <c r="O5" i="23"/>
  <c r="N5" i="23"/>
  <c r="M5" i="23"/>
  <c r="L5" i="23"/>
  <c r="K5" i="23"/>
  <c r="J5" i="23"/>
  <c r="I5" i="23"/>
  <c r="H5" i="23"/>
  <c r="H3" i="23"/>
  <c r="I3" i="23"/>
  <c r="J3" i="23"/>
  <c r="K3" i="23"/>
  <c r="L3" i="23"/>
  <c r="M3" i="23"/>
  <c r="N3" i="23"/>
  <c r="O3" i="23"/>
  <c r="P3" i="23"/>
  <c r="Q3" i="23"/>
  <c r="G5" i="23"/>
  <c r="F5" i="23"/>
  <c r="G3" i="23"/>
  <c r="F3" i="23"/>
  <c r="E3" i="23"/>
  <c r="D3" i="23"/>
  <c r="C5" i="23"/>
  <c r="C3" i="23"/>
  <c r="B5" i="23"/>
  <c r="B3" i="23"/>
  <c r="Q5" i="23" l="1"/>
  <c r="B30" i="2" l="1"/>
  <c r="B29" i="2"/>
  <c r="E32" i="3" l="1"/>
  <c r="E30" i="3"/>
  <c r="B29" i="3" l="1"/>
  <c r="B30" i="3"/>
  <c r="D30" i="3" s="1"/>
  <c r="B31" i="3"/>
  <c r="B32" i="3"/>
  <c r="D32" i="3" s="1"/>
  <c r="B33" i="3"/>
  <c r="D33" i="3" s="1"/>
  <c r="B28" i="3"/>
  <c r="B56" i="2"/>
  <c r="BD5" i="23" s="1"/>
  <c r="Z5" i="23" l="1"/>
  <c r="B26" i="2" l="1"/>
  <c r="B27" i="2" s="1"/>
  <c r="AT5" i="23" s="1"/>
  <c r="R5" i="23" l="1"/>
  <c r="B28" i="2"/>
  <c r="E5" i="23"/>
  <c r="D5" i="23"/>
  <c r="C56" i="2"/>
  <c r="D29" i="3"/>
  <c r="D31" i="3"/>
  <c r="D28" i="3"/>
</calcChain>
</file>

<file path=xl/sharedStrings.xml><?xml version="1.0" encoding="utf-8"?>
<sst xmlns="http://schemas.openxmlformats.org/spreadsheetml/2006/main" count="1650" uniqueCount="626">
  <si>
    <t>Description</t>
  </si>
  <si>
    <t>Data Item</t>
  </si>
  <si>
    <t>Local authority name</t>
  </si>
  <si>
    <t>Of which continued Fair Cost of Care funding</t>
  </si>
  <si>
    <t>Name of individual completing this return</t>
  </si>
  <si>
    <t>Email address</t>
  </si>
  <si>
    <t>Please select response</t>
  </si>
  <si>
    <t>Yes - the funding has been allocated in full to adult social care</t>
  </si>
  <si>
    <t>No - the funding has not been allocated in full to adult social care</t>
  </si>
  <si>
    <t>Yes - the funding has been used to maintain fee uplifts</t>
  </si>
  <si>
    <t>No - the funding has not been used to maintain fee uplifts</t>
  </si>
  <si>
    <t>Increasing workforce capacity and retention</t>
  </si>
  <si>
    <t>Reducing waiting times</t>
  </si>
  <si>
    <r>
      <t xml:space="preserve">*Note that the figure entered for total MSIF spending on fee rates should include </t>
    </r>
    <r>
      <rPr>
        <b/>
        <sz val="12"/>
        <color theme="1"/>
        <rFont val="Arial"/>
        <family val="2"/>
      </rPr>
      <t xml:space="preserve">both </t>
    </r>
    <r>
      <rPr>
        <sz val="12"/>
        <color theme="1"/>
        <rFont val="Arial"/>
        <family val="2"/>
      </rPr>
      <t>the Fair Cost of Care portion of the fund and any additional fee rate spend made using MSIF money.</t>
    </r>
  </si>
  <si>
    <t>This fee rate collection gives us better and more timely insight into the fee rates paid to external providers.</t>
  </si>
  <si>
    <t>Local authorities are reminded that as with previous years, fee rate data provided to the department will be published.</t>
  </si>
  <si>
    <t>These questions cover actual average (mean) fee rates paid by your local authority (gross of client contributions/user charges) to external care providers for your local authority's eligible clients.</t>
  </si>
  <si>
    <t>Specifically, the averages should:</t>
  </si>
  <si>
    <t>(1) Please report your average external fee rate for the following service types.</t>
  </si>
  <si>
    <t>Average amount paid to external providers for 18+ home care (£ per contact hour)</t>
  </si>
  <si>
    <t>Average amount paid to external provider care homes without nursing for clients aged 65+ (£ per client per week)</t>
  </si>
  <si>
    <t>Average amount paid to external provider care homes with nursing for clients aged 65+ (£ per client per week)</t>
  </si>
  <si>
    <t>Average amount paid to external provider care homes without nursing for clients aged 18-64 (£ per client per week)</t>
  </si>
  <si>
    <t>Average amount paid to external provider care homes with nursing for clients aged 18-64 (£ per client per week)</t>
  </si>
  <si>
    <t>Average amount paid to external provider supported living for clients aged 18+ (£ per blended hour, reflecting core and additional hours**)</t>
  </si>
  <si>
    <t>**Blended denotes weighted average between core and additional hours.</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</si>
  <si>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</si>
  <si>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</si>
  <si>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</si>
  <si>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</si>
  <si>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</si>
  <si>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</si>
  <si>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</si>
  <si>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</si>
  <si>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</si>
  <si>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</si>
  <si>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</si>
  <si>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</si>
  <si>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</si>
  <si>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</si>
  <si>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</si>
  <si>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</si>
  <si>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</si>
  <si>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</si>
  <si>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</si>
  <si>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</si>
  <si>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</si>
  <si>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</si>
  <si>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</si>
  <si>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</si>
  <si>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</si>
  <si>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</si>
  <si>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</si>
  <si>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</si>
  <si>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</si>
  <si>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</si>
  <si>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</si>
  <si>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</si>
  <si>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</si>
  <si>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</si>
  <si>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</si>
  <si>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</si>
  <si>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</si>
  <si>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</si>
  <si>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</si>
  <si>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</si>
  <si>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</si>
  <si>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</si>
  <si>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</si>
  <si>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</si>
  <si>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</si>
  <si>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</si>
  <si>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</si>
  <si>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</si>
  <si>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</si>
  <si>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</si>
  <si>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</si>
  <si>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</si>
  <si>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</si>
  <si>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</si>
  <si>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</si>
  <si>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</si>
  <si>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</si>
  <si>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</si>
  <si>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</si>
  <si>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</si>
  <si>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</si>
  <si>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</si>
  <si>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</si>
  <si>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</si>
  <si>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</si>
  <si>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</si>
  <si>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</si>
  <si>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</si>
  <si>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</si>
  <si>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</si>
  <si>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</si>
  <si>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</si>
  <si>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</si>
  <si>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</si>
  <si>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</si>
  <si>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</si>
  <si>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</si>
  <si>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</si>
  <si>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</si>
  <si>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</si>
  <si>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</si>
  <si>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</si>
  <si>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</si>
  <si>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</si>
  <si>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</si>
  <si>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</si>
  <si>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</si>
  <si>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</si>
  <si>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</si>
  <si>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</si>
  <si>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</si>
  <si>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</si>
  <si>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</si>
  <si>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</si>
  <si>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</si>
  <si>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</si>
  <si>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</si>
  <si>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</si>
  <si>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</si>
  <si>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</si>
  <si>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</si>
  <si>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</si>
  <si>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</si>
  <si>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</si>
  <si>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</si>
  <si>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</si>
  <si>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</si>
  <si>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</si>
  <si>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</si>
  <si>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</si>
  <si>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</si>
  <si>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</si>
  <si>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</si>
  <si>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</si>
  <si>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</si>
  <si>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</si>
  <si>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</si>
  <si>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</si>
  <si>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</si>
  <si>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</si>
  <si>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</si>
  <si>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</si>
  <si>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</si>
  <si>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</si>
  <si>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</si>
  <si>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</si>
  <si>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</si>
  <si>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</si>
  <si>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</si>
  <si>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</si>
  <si>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</si>
  <si>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</si>
  <si>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</si>
  <si>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</si>
  <si>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</si>
  <si>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</si>
  <si>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</si>
  <si>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</si>
  <si>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</si>
  <si>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</si>
  <si>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</si>
  <si>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</si>
  <si>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</si>
  <si>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</si>
  <si>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</si>
  <si>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</si>
  <si>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</si>
  <si>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</si>
  <si>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</si>
  <si>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</si>
  <si>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</si>
  <si>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</si>
  <si>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</si>
  <si>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</si>
  <si>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</si>
  <si>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</si>
  <si>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</si>
  <si>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</si>
  <si>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</si>
  <si>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</si>
  <si>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</si>
  <si>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</si>
  <si>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</si>
  <si>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</si>
  <si>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</si>
  <si>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</si>
  <si>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</si>
  <si>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</si>
  <si>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</si>
  <si>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</si>
  <si>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</si>
  <si>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</si>
  <si>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</si>
  <si>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</si>
  <si>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</si>
  <si>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</si>
  <si>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</si>
  <si>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</si>
  <si>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</si>
  <si>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</si>
  <si>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</si>
  <si>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</si>
  <si>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</si>
  <si>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</si>
  <si>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</si>
  <si>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</si>
  <si>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</si>
  <si>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</si>
  <si>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</si>
  <si>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</si>
  <si>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</si>
  <si>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</si>
  <si>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</si>
  <si>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</si>
  <si>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</si>
  <si>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</si>
  <si>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</si>
  <si>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</si>
  <si>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</si>
  <si>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</si>
  <si>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</si>
  <si>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</si>
  <si>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</si>
  <si>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</si>
  <si>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</si>
  <si>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</si>
  <si>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</si>
  <si>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</si>
  <si>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</si>
  <si>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</si>
  <si>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</si>
  <si>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</si>
  <si>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</si>
  <si>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</si>
  <si>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</si>
  <si>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</si>
  <si>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</si>
  <si>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</si>
  <si>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</si>
  <si>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</si>
  <si>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</si>
  <si>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</si>
  <si>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</si>
  <si>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</si>
  <si>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</si>
  <si>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</si>
  <si>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</si>
  <si>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</si>
  <si>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</si>
  <si>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</si>
  <si>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</si>
  <si>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</si>
  <si>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</si>
  <si>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</si>
  <si>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</si>
  <si>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</si>
  <si>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</si>
  <si>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</si>
  <si>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</si>
  <si>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</si>
  <si>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</si>
  <si>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</si>
  <si>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</si>
  <si>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</si>
  <si>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</si>
  <si>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</si>
  <si>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</si>
  <si>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</si>
  <si>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</si>
  <si>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</si>
  <si>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</si>
  <si>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</si>
  <si>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</si>
  <si>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</si>
  <si>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</si>
  <si>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</si>
  <si>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</si>
  <si>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</si>
  <si>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</si>
  <si>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</si>
  <si>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</si>
  <si>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</si>
  <si>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</si>
  <si>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</si>
  <si>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</si>
  <si>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</si>
  <si>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</si>
  <si>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</si>
  <si>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</si>
  <si>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</si>
  <si>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</si>
  <si>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</si>
  <si>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</si>
  <si>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</si>
  <si>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</si>
  <si>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</si>
  <si>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</si>
  <si>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</si>
  <si>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</si>
  <si>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</si>
  <si>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</si>
  <si>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</si>
  <si>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</si>
  <si>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</si>
  <si>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</si>
  <si>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</si>
  <si>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</si>
  <si>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</si>
  <si>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</si>
  <si>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</si>
  <si>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</si>
  <si>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</si>
  <si>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</si>
  <si>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</si>
  <si>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</si>
  <si>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</si>
  <si>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</si>
  <si>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</si>
  <si>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</si>
  <si>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</si>
  <si>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</si>
  <si>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</si>
  <si>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</si>
  <si>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</si>
  <si>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</si>
  <si>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</si>
  <si>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</si>
  <si>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</si>
  <si>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Local Authority*</t>
  </si>
  <si>
    <t>Adult Social Care Market Sustainability and Improvement Fund   allocations to local authorities 2023-24 from the £162 million portion</t>
  </si>
  <si>
    <t>Adult Social Care Market Sustainability and Improvement Fund   allocations to local authorities 2023-24 from the £400 million portion</t>
  </si>
  <si>
    <t>Adult Social Care Market Sustainability and Improvement Fund   allocations to local authorities 2023-24</t>
  </si>
  <si>
    <t>Barking And Dagenham</t>
  </si>
  <si>
    <t>Bath And North East Somerset</t>
  </si>
  <si>
    <t>Brighton And Hove</t>
  </si>
  <si>
    <t>Hammersmith And Fulham</t>
  </si>
  <si>
    <t>Kensington And Chelsea</t>
  </si>
  <si>
    <t>Redcar And Cleveland</t>
  </si>
  <si>
    <t>Telford And Wrekin</t>
  </si>
  <si>
    <t>Windsor And Maidenhead</t>
  </si>
  <si>
    <t>England</t>
  </si>
  <si>
    <t>Increasing fee rates paid to ASC providers</t>
  </si>
  <si>
    <t>Local Authority Name</t>
  </si>
  <si>
    <t>2023-24 MSIF: Workforce Fund allocation</t>
  </si>
  <si>
    <t>Table A: Fees paid to external care providers, Self-reported local authority returns, 2023-24</t>
  </si>
  <si>
    <t>This worksheet contains one table</t>
  </si>
  <si>
    <t>Local authority</t>
  </si>
  <si>
    <t xml:space="preserve"> Average fee rate per contact hour for external providers of home care in 2022-23</t>
  </si>
  <si>
    <t>Provisional average fee rate per contact hour for external providers of home care in 2023-24</t>
  </si>
  <si>
    <t>Average fee rate per week for external providers of care homes without nursing for clients aged 65+ in 2022-23</t>
  </si>
  <si>
    <t>Provisional average fee rate per week for external providers of care homes without nursing for clients aged 65+ in 2023-24</t>
  </si>
  <si>
    <t>Average fee rate per week for external providers of care homes with nursing for clients aged 65+ in 2022-23</t>
  </si>
  <si>
    <t>Provisional average fee rate per week for external providers of care homes with nursing for clients aged 65+ in 2023-24</t>
  </si>
  <si>
    <t xml:space="preserve"> Average fee rate per blended hour for external providers of supported living in 2022-23</t>
  </si>
  <si>
    <t>Provisional average fee rate per blended hour for external providers of supported living in 2023-24</t>
  </si>
  <si>
    <t>Average fee rate per week for external provider care homes without nursing for clients aged 18-64 in 2022-23</t>
  </si>
  <si>
    <t>Provisional average fee rate per week for external provider care homes without nursing for clients aged 18-64 in 2023-24</t>
  </si>
  <si>
    <t>Average fee rate per week for external provider care homes with nursing for clients aged 18-64 in 2022-23</t>
  </si>
  <si>
    <t>Provisional average fee rate per week for external provider care homes with nursing for clients aged 18-64 in 2023-24</t>
  </si>
  <si>
    <t>Additional commentary on why the 2022-23 fee rates in this publication (Column C in the collection template) differ from previously collected 2022-23 fee rates (Column B in the collection template)</t>
  </si>
  <si>
    <t/>
  </si>
  <si>
    <t>The figures in column C are higher than B because they reflect our actual year end avg fee rates for these categories. The rates initially submitted for Annex A reflected our outturn averages for 2021/22.</t>
  </si>
  <si>
    <t>not applicable</t>
  </si>
  <si>
    <t>The figures in Column C differ from Column B as those in Column B were figures we were targeting following the outcome of the FCOC exercise conducted.  The figures in Column C are actual figures for the whole of 22/23.</t>
  </si>
  <si>
    <t>18 and over home care (£ per contact hour) - The increase of 20p per hour from the fair cost of care reporting is due to the average rate of £21.04 being calculated in the first half of the 2022/23 financial year. The average hourly rate of £21.24 was calculated using data in the 2nd half of the financial year taking into account the uplift using the fair cost of care funding. _x000D_
65+ Care Homes (£ per client per week) The new reported rates are higher due to the figures being based on the full year data of prices paid for 2022/23. The rates have increased due to an increase in spot purchasing placements at higher prices compared to local authority rates and also due to uplifts given to 65+ care homes from October 2022 using fair cost of care funding.</t>
  </si>
  <si>
    <t>The average homecare rate is affected by length of calls. Average hourly homecare rate is lower because uplifts were applied mid-year for Direct Payments and we have adjusted for this. With regard to Supported Living rates, this is recorded in terms of weekly cost. However, we have manually examined client records and a blended rate reflective of shared support, core support and 1-2-1 support is reported here. We also investigated average 1-2-1 support costs and for Bexley this is £16.92 p/hr.</t>
  </si>
  <si>
    <t>Column B represents fixed rates for the relevant services, whereas Column C represents actual average fee rate data for the year 2022/23. Column D reflects provisional uplifts already implemented in April 2023, excluding any potential further in-year uplift as a result of this year's grant.</t>
  </si>
  <si>
    <t>The figures provided in Column B for residential and nursing were based on the standard rates paid by the authority given that the FCoC work conducted had been with local providers, however, the revised figures incorporate all elements of fees paid by the authority both locally and out of area, capturing fees paid for additional care needs and other premiums. The adjustment for the home care figure relates to an increase in the number of providers committing to pay the Real Living Wage.</t>
  </si>
  <si>
    <t>Residential increased slightly due to increase in council top ups</t>
  </si>
  <si>
    <t>Home care 18+ - column C reflects the average for people with Long Term Conditions only.  Column B included an estimate for people with LD too. 18+ with LD are in supported living setting and or receive full hours of care now shown in row 31. LTC average include higer than framework hours. Nursing fees reflects an average across the financial year, fees variance due to market conditions for spot purchased, lower average is due to spot purchasing turnover (less people with higher needs). BCP pays care home fees above the fair cost of care exercise.</t>
  </si>
  <si>
    <t>Bracknell Forest implimented a HomeCare framework on 1/4/22 which now delivers 80% of service. This has stabilised costs as we pay a fixed price under the framework. Submissions for the Cost of Care excercise were based on the first 2 quaters of 22/23. The figures presented here are based on the full years costs. We have seen significant increases in the last 6 months of the financial year in Residential and Nursing palcements due to demands of service and the worsening financial crisis.</t>
  </si>
  <si>
    <t>Further data cleansing to reflect more accurate data for 2022/23.</t>
  </si>
  <si>
    <t xml:space="preserve">Brent did not include an average homecare hourly rate figure in our MSP. The figures reported are the homecare average for 2022/23. _x000D_
The figures reported for residential and nursing placements are for residential dementia and nursing dementia placements, as reported in Brent's Market Sustainability Plan._x000D_
The actual averages are the averages worked out at the end of the 2022/23 financial year, which explains the difference between column B and C._x000D_
</t>
  </si>
  <si>
    <t>Figures have changed due to the timing difference of the reports</t>
  </si>
  <si>
    <t>Line 28 inclusive of FNC set by ICB at 209.19 for both years_x000D_
Residential and nursing for 18-64 not done on a fixed rate rather a guide price using national benchmarking (CareCubed) Figures input are therefore an average of all pacakages taken at the start of the respective financial year._x000D_
Supported living done on bandings based on complexity. figure supplied is the intermediate 2 rate (mid range)</t>
  </si>
  <si>
    <t>The actual average is higher than the average reported in the Fair cost of care reporting as we have some spot purchasing and prices rose between when the fair cost of care exercise was done and the end of the financial year</t>
  </si>
  <si>
    <t>Bury Council provided an in year uplift to home care providers following the Fair Cost of Care _x000D_
Exercise resulting in an increase in average rate paid to providers in 22/23 compared to that _x000D_
reported in the FCOC return.</t>
  </si>
  <si>
    <t xml:space="preserve">Column C – Actual Average _x000D_
Home Care – per 22/23 Urban rate, we were unable to report on the blended rate including rural hours as used on column B_x000D_
Care Homes – 65+.  Updated to include all placements (not just Calderdale area) as external placements have increased and create significant financial challenges for the LA_x000D_
Care Homes – 18-64.  Included all placements (not just Calderdale area) to give an acurate cost reflection_x000D_
</t>
  </si>
  <si>
    <t>Supported Living figure - We hold supported living package rates as weekly rates rather than hourly rates, so the hourly rates stated here are our best estimate_x000D_
We don't have set bed rates - ~1/3 of beds are on block contracts with the remainder being spot purchased from the market at the time of placement. Thus our bed rates are variable and the average rate at the end of 22-23 is higher than the rate in the FCoC report. Homecare average rates vary depending on the number of hours delivered by each provider at any one time - providers have different rates on the homecare framework.</t>
  </si>
  <si>
    <t>The tables populated above: age 65+ represents services to older people and 18-64 represents learning disabilities services. Mental Health clients can fall within either age category. Mental Health residential and nursing is shown separately here.   MH residential 6% uplift ( £ 845 uplifted to £897)    MH Nursing uplifted 5%  (£1109 to £1163).</t>
  </si>
  <si>
    <t>N/A</t>
  </si>
  <si>
    <t>Resi &amp; Nursing rates for 2023/24 are the same as 2022/23 as no planned uplifts for this market area. Supported Living costs reflect standard contract rates</t>
  </si>
  <si>
    <t>We have had to commission a high number of packages of care on a sport purchase basis given high demand and limited capacity by our contracted providers.</t>
  </si>
  <si>
    <t>C26 figure includes additional homecare hourly rates.  Column C figures median averages in line with FCOC reported figures; Reduction due to increase residential care thus changing median value.   SLS hourly rate C31 based on average of 30% commissioned SLS placements, mainly due to how historically commissioned.  The Corporation has revised its brokerage method and is data cleansing to provide acurate hourly average which may change subsequently change values in C31 and D31.</t>
  </si>
  <si>
    <t>Cornwall Council used the year one allocation of MS&amp;IF to bring forward the planned inflationary uplift for home care for 2023-24 (4.9%) due to uncertainty about the ongoing funding, which has now been applied.</t>
  </si>
  <si>
    <t>The FCOC submission was prior to the FCOC increases being applied and the differing blend of spot rates throughout the year influence the final answer</t>
  </si>
  <si>
    <t>Supported Living figure has been revised to provide an hourly rate. This is based upon a sample of providers that we can replicate in 2024.</t>
  </si>
  <si>
    <t>Cumbria County Council uplifted fees for providers in October 2022, therefore there was a movement in average rates between the 22/23 Fair Cost of Care averages reported in October and actuals over the course of the year and shown above in column C.  The actuals have also been rebaselined for 2022/23 to reflect the new Council footprint for Cumberland Council due to Local Government Reform from April 2023, in order to make average rates as comparable as possible.</t>
  </si>
  <si>
    <t>Variation is accounted for due to flucuation of hours, which is used to calculate average hours</t>
  </si>
  <si>
    <t>Any differences reflect a moving average with better data at this point then when calculated for FCoC submission in October 2022.</t>
  </si>
  <si>
    <t>Column c shows greater values reflecting the impact of the additional payments made to providers from October 2022 ie after the claculation of the IBCF averages quoted in annex A of the Cost of care reporting.  Because these are average spend of these categories the calculation includes any special adjustments made to provide care.</t>
  </si>
  <si>
    <t>Home Care has a number of large packages that have terminated towards the back end of FY22/23 which has impacted the values shown between columns B and C. We've seen an increase in other area's due to cost pressures in the provider markets.</t>
  </si>
  <si>
    <t>The National Living Wage uplift due from 1st April 2023 was implemented with effect from 1st December 2022, to aid provider recruitment and retention and thus tackle winter pressures. This was funded from the ASC Discharge Fund.</t>
  </si>
  <si>
    <t>In submitting the first set of figures, we reported available data on framework packages. _x000D_
Having since worked on the analysis, we are able to report a fuller and more representative picture, including framework and non-framework spend. _x000D_
This has substantially revised the averages, including highlighting our challenge that we are currently paying above estimated 'Fair Cost'. _x000D_
We have addressed this in our Market Sustainability Plans, and will further expand in our capacity plan annex.</t>
  </si>
  <si>
    <t>The average rate for 18+ homecare increased in October 2022 due to the use of the fair cost of care funding that was directed at this care type. In which for 6 months of 2022/23, the rate increased to £18.44 from £17.20.</t>
  </si>
  <si>
    <t>Using the commitment report as at 31/03/23. Based on budget code NOT Age. We are working to element structure for residential, nursing and supported living. We are INCLUDING one to one costs in our resi and nursing. We are excluding outreach purchased as supported living and (block) PFI .  For column D we will use the ADASS inflationary ranges for each setting and add this to the revised 22/23 calculations.</t>
  </si>
  <si>
    <t>Averages in column C have been completed using data compiled at the end of the financial year. The homecare rate includes the 'early uplift' offered from December 2022, which is why the implied uplift in column E is relatively low. The "early uplift" was possible by using Adult Social Care Discharge funding. The difference in the nursing average cost follows a review of the data and corrects some discrepancies in the FCoC figure.</t>
  </si>
  <si>
    <t>The differences were driven by an increase in Older Peoples Mental Health placements.</t>
  </si>
  <si>
    <t>The figures in column C are the actual figures from our reporting system based at a point in time. Actual average depends on complexity, use of different providers, and any fixed contracts. We have endeavoured to use our own in-house provider for more complex needs this year. This helps to explain the differential results between nursing /non nursing care homes rates between submission and actuals</t>
  </si>
  <si>
    <t>Essex County Council decided to invest £3.9m of our £4m Fair Cost of Care Grant into our Home Care Market. Our Contracted Providers were given a temporary uplift of £1.12 per hour uplift on packages that provide personal care and all packages of personal care that are under £20.60 were uplifted to this new minimum rate from April 2022.  We have decided not to update the figure in cell C above as this uplift has only been made permanent in April 2023.</t>
  </si>
  <si>
    <t>Homecare variation is due to the annual fee increase being paid 3 months early (Funded from Discharge fron Jan 23).  Residential Variation is in part due to the movement within banding since the initial exercise was complete, the FCOC exercise also did not include temporary funding awarded in July 22 at an average £16.42 per week.</t>
  </si>
  <si>
    <t>Column B was a year-to-date estimate, from financial commitments at the end of September 2022. _x000D_
The variations in Column C are due to the our use of full-year data, 2022-23.</t>
  </si>
  <si>
    <t>These figures differ from the ones calculated earlier in the year because:_x000D_
•	In the original calculations we limited results to only OP care homes in borough, as per FCC guidance._x000D_
•	The new calculation includes all care homes as a result there are some LD &amp; MH service users aged 65+ who are now being included but did not meet the criteria in the FCC work.  As a result, the unit costs appear higher, particularly for residential placements.</t>
  </si>
  <si>
    <t>Rates determined as part of the fair cost of care returns were based on data from August 2022. These have been re-calculated based on end of year rates. Some uplifts negotiated in year are back dated to the 1st April and so impact the rates overall.</t>
  </si>
  <si>
    <t>The figures provided in column B are the Median  average fees reported in the Fair Cost of Care report.  Figures in column C are the actaul fees paid to care providers in 2022/23.</t>
  </si>
  <si>
    <t>The actual rates for 2022/23 reflect market rates achieved across the financial year for placements that are largely spot placements and will reflect an update on the FCOC rates collected in Autumn 2022</t>
  </si>
  <si>
    <t>Column C now includes the actual average weekly cost of care and includes ALL client groups with the exception of mental health, the cost of care return represented older people over 65 only.  The ASC-FR return will howevever provide a more accurate rate across ALL care types (submission due 05.07.23).  It would be helpful if consideration could be given to aligning the 23-24 final return with the ASC-FR to ensure consistency in the rates being provided</t>
  </si>
  <si>
    <t>The original 22/23 figures were based on only 6 months of the year and did not reflect the additional funding paid through the FCoC grant.  The revised figures incorporate the actual average for the full year plus the FCoC element (pro-ratas).</t>
  </si>
  <si>
    <t>Rates for 22-23 Fair cost of care was based on Snapshot data and does not include1-1 Services. Data in column C includes 1-1 support. In addition an in year uplift was given to providers after the fair cost of care data was submitted.</t>
  </si>
  <si>
    <t>Figures in column C represent average actual fees across the whole financial year. The vast majority of our care home placements are spot-purchased with the fee rate being based on the level of each client's needs- because of this the average fee rate changes as the number and casemix of placements changes, and as market conditions and available capacity change.</t>
  </si>
  <si>
    <t>n/a</t>
  </si>
  <si>
    <t>Residential Care - the dataset used reflects the full year rather than 10 months . Domilicary Care - the rate is a now a blended rate across all providers</t>
  </si>
  <si>
    <t>Amended rates for 2022/2023 will reflect retrospective uplifts applied after the Cost of Care submission.</t>
  </si>
  <si>
    <t>Average rates for the 2022/23 have now been updated with full year figures that were not available when the FCOC calculation was made</t>
  </si>
  <si>
    <t>[unavailable]</t>
  </si>
  <si>
    <t>The islands have no residential services for 18 – 64. The islands have one residential care home that does not provide nursing care.</t>
  </si>
  <si>
    <t>Difference is due to averages in Column B being reported in October, whereas Column C_x000D_
 is real terms. Figures reported in row 28 excludes FNC of £209.19 per week.</t>
  </si>
  <si>
    <t>Figures in column B lines 27 &amp; 28 determined during FCOC only included older adult 65+ care home placements. _x000D_
Figures in column C lines 27 &amp; 28 include all care categories 65+, including mental health and learning disabilities. _x000D_
Figures in columns C &amp; D line 30 are based on small data samples; total no. of placements reduced in 23/24, which explains the reduction in the average amount.</t>
  </si>
  <si>
    <t>In year increase in unit costs after date FCC data was produced</t>
  </si>
  <si>
    <t>All care home data is permanent placement only.  Some supported living data is recorded with a weekly cost rather than an hourly rate.  Average hourly rate data has been provided where available. In the last quarter there were a few expensive NC placements, including some 12 week disregards. previous pathway 3, depleted self funder as well as a few people moving from residential into more expensive nursing care placements</t>
  </si>
  <si>
    <t>The home support average rate has changed from previously reported due to a rationalisation of the home support rates. The variation in the reported care homes rates results from being able to report on a full data set for 2022/23</t>
  </si>
  <si>
    <t>Recalculated residential and nursing blended rates for the full 2022/23 period and applied that to our 18-64 cohort rates.</t>
  </si>
  <si>
    <t>Around one third of supported living for clients aged 18+ are recorded as an hourly rate and _x000D_
those are the fee levels shown.  The other two thirds are recorded as weekly costs.</t>
  </si>
  <si>
    <t>Variation in rates reflects complexity in cohort.</t>
  </si>
  <si>
    <t>22/23 FCoC rates were based on the cohort and fees at that time. By the end of the year_x000D_
the cohort (and some associated fee rates) had changed and there was increasing need, hence the increase in average cost for care homes with and without nursing provision.</t>
  </si>
  <si>
    <t>New figure for 22/23 homecare rate provided based on latest available information._x000D_
New figures for 65+ care homes provided due to:_x000D_
a) original figures erroneoulsy included third party top-ups; and _x000D_
b) original figures were not able to be split between nursing and non-nursing - additional work has now allowed us to estimate this split.</t>
  </si>
  <si>
    <t xml:space="preserve">The Fair Cost of Care previous submission required LBL to submit four values: Residential £900, Residential dementia £925 Nursing £1185 and Nursing dementia £1240. For this submisison Cell 27B data is an average of Residential &amp; Residential dementia whilst Cell 28B is an average of Nursing and Nursing dementia. In relation to Row 31 (Supported Living) – the submitted data covers only Clients with a Learning Disability which are the vast majority of these Clients _x000D_
</t>
  </si>
  <si>
    <t>Average hourly rate is based on actual activity and spend for the whole year - this varies depending on quantities purchased from individual providers. Rates quoted in the FCC report would have been based on activity and spend at that given time. Nursing rate quoted in the FCOC exercise would have been calculated including nursing costs which accounts for the vast difference between cells B28 and C28.</t>
  </si>
  <si>
    <t>Column C is based on average as at the 31st March 2023 so its newer and better data</t>
  </si>
  <si>
    <t xml:space="preserve">Domicilary Care - The 22/23 average was reported mid year and at the time was the forecast average, however, we were able to allocate more packages to framework providers in the second half of the year who have more competative prices hence the updated figure. _x000D_
</t>
  </si>
  <si>
    <t>Merton Council has made a decision to go with a general uplift of 8.5% as a projection for the next year. The information attributable to the fee rate for supported living in £ per blended hour terms is not readily extractable in the format you have requested. The 2022/23 average fee rate of £27.72 is the blended rate based on the information currently available to the council. At the end of 2022/23 LB of Merton renegoiated a new supported living contract.</t>
  </si>
  <si>
    <t>The Rates reported above are the same as those reported in the fair cost of care submission,_x000D_
 no additional commentary required.</t>
  </si>
  <si>
    <t>MKCC only uplifted the care rates to an amount that the Council could afford (still meant a pressure for in the budget); however we could not afford to match the Fair Cost of Care rate fully. For homecare the ceiling rate for 22/23 was £20.79, however we use a Dynamic Purchasing System, with a floor rate of £19.19, which allows providers to bid between the rates; therefore the actual average is less than our ceiling rate of £20.7</t>
  </si>
  <si>
    <t xml:space="preserve">Re: Row 31 - Newham is not currently able to distil supported living unit costs into hourly rates for reporting purposes as care is brokered through the councils social care system as a weekly cost. Therefore, the total blended hours for a sample of residents (falling within a small threshold of the average weekly rate) were manually extracted from their care records and used to obtain this average rate._x000D_
</t>
  </si>
  <si>
    <t>For Home Care, we increased our fee level during the financial year (Post January 2023) and then retained this increase before setting our 23/24 rates.  For Other post 65+ bedded care, our fee levels have increased during the financial year with a prevelance of negotiated prices representing increased complexity of need. For supported living the hourly rate has been calculated taking the core contract, hourly rate of sleep ins, hourly rate for waking nights and calulating a core blended contract value. We have then taken additional 1:1 support and floating support to calculate a blended supported living rate for all services.</t>
  </si>
  <si>
    <t>2022/23 data was at point in time mid year, and mix of clients change throughout the year.</t>
  </si>
  <si>
    <t>Within NLincs we are taking a homefirst approach, therefore a greater increase to fees has been applied to our care at home services._x000D_
Our MSP sets out that we have an oversupply of residential care, and the considerations that would be applied to the FCOC result such as occupancy levels, inflated costs within returns and the impact of the pandemic on costs, utility costs and significantly higher reports on RoC and RoO than would be expected</t>
  </si>
  <si>
    <t>22/23 figures are actual average costs of packages. 23/24 rates reflect the % uplift agreed for contracted providers, applied to 22/23 actuals. Actual 23/24 rates may increase due to individual's needs and market pressures.</t>
  </si>
  <si>
    <t>The figures in column B from the original submission were taken 6 months through the year, column C includes full year data. Differences have arisen from changes in the client base between these reporting periods (eg some high cost nursing clients moved to CHC funding).</t>
  </si>
  <si>
    <t>An agreement was made late in in 2022/23 to increase the fee rate by a further 1.2%, the original rates submitted in October 2022 did not include this additional uplift. There will be a change in the weighted average rate between October 2022 and March 2023 as we use banded fee rates (quality payments)</t>
  </si>
  <si>
    <t>Column B figures for Care Homes (Res &amp; Nurs) represent the average ACOC rates as identified within the Market Sustainability Plan 2023/24. The figures being reported in Column C are the avreage cost of purchasing Care Home placements across North Yorkshire during the same time period.</t>
  </si>
  <si>
    <t>Column B figures show averages as at October 2022; part-year fee uplifts funded from the FCoC grant are included in the Column C figures (and have also been updated touse full-year data). Changes in percentages will in some cases be affected by changes in the mix of services being provided as well as by like-for-like changes in rates.</t>
  </si>
  <si>
    <t>An in year increase was applied with effect from 1st October 2022 of 2.99% for homecare. An in year increase applied with effect from 1st October 2022 for standard residential rates of 4.25%_x000D_
We have removed FNC from the nursing rate taking our FCOC figure from £869.46 to £660.27</t>
  </si>
  <si>
    <t>Figures in column B were based on information as at Oct 22. Figures in column C take into account average figures for the whole of 22/23.</t>
  </si>
  <si>
    <t>Fair Cost of Care data in column B was based on part year activity &amp; spend, figures in column C relate to full year activity &amp; spend</t>
  </si>
  <si>
    <t>In the period between the submission of the Annex A and the end of the financial year the average cost of packages continued to increase as new packages replaced older packages reflecting the high inflation rate seen in 2022/23.</t>
  </si>
  <si>
    <t>FIgs in D are Final Reported information as at 31st March 2023_x000D_
Difference between Columns B &amp; C is due to end of year data shifting the position slightly</t>
  </si>
  <si>
    <t>Now using full year information for 2022/23, rather than part year information</t>
  </si>
  <si>
    <t>1. Row 28, column C differs from B as PCC used the FCoC grant to uplift the rate paid to _x000D_
domiciliary care providers, this reflects the imapct of a part year effect on the rate. _x000D_
2. Supported Living is not commissioned in a way that lends itself to arriving at a blended _x000D_
average expressed as a single figure, as the components are made up of day time, sleep in and live-in rates, which vary relative to complexity of need. We have supplied a figure as requested. Some of these services are block contracted and have a fixed rate and may not have received an uplift. The uplift rate for non block Supported living was 8.49%.</t>
  </si>
  <si>
    <t>Previous figures were only part year. We've had changes to block contracts since early data _x000D_
was taken. Additional increases for inflation were also awarded to certain providers who made persuasive arguments, late in the year.</t>
  </si>
  <si>
    <t>For external provider care homes without nursing for clients aged 65+ Fair Cost of Care reporting used the 2022/23 LBR standard rate for nursing. Column C represents the current actual average rate that is utilised.  _x000D_
_x000D_
For external provider care homes with nursing for clients aged 65+ Fair Cost of Care reporting used the 2022/23 LBR standard rate for residential care. Column C represents the current actual average rate that is utilised.</t>
  </si>
  <si>
    <t>The  two main reasons:_x000D_
1. In respect of Res/Nursing 65+ the figures previously reported did not include higher cost client groups (e.g. Learning Disablilty and Mental Health) as the focus at that time was on older people_x000D_
2. At the point of compiling the actual rates for FCoC returns, the full year impact of increased fee rates was not fully reflected in the actual payments, particualry in relation to Home Care_x000D_
Please note for supported living we do not hold data on hours for each client so we have used the average weekly rate based on payments</t>
  </si>
  <si>
    <t xml:space="preserve">Figure for Fair cost of care was calculated based on services provided between the 1st April 2022 and the 31st August 2022 the figure in Column C is now from 1st April 2022 to the 31st March 2023. _x000D_
</t>
  </si>
  <si>
    <t>We do not have any care homes with nursing for clients aged 18-64 in Rutland and so have left row 20 blank.</t>
  </si>
  <si>
    <t>Data provided is the current position and will not reflect a true average until we have conclude all contracting work for 23/24. Salford can provide a further update if required</t>
  </si>
  <si>
    <t>Fee rates are different for Domiciliary Care (18+) and Care Homes (65+) as FCOC funding was used to increase rates from October 2022 above those rates originally set by the Council which were applicable from 1st April 2022._x000D_
_x000D_
For example, for Domiciliary Care (18+) the Council set hourly rate from 1st April 2022 was £17.89.  This was then increased from October 2022 to £18.98.  Therefore resulting in an average 2022/23 rate of £18.44.</t>
  </si>
  <si>
    <t>For residential/nursing care Figure input in column B is the median fee figure before fair cost of care uplift as reported in our Fair Cost of Care Report, Column C is the mean fee figure after the Fair Cost of Care Uplift as this question asks for Mean averages rather than Median._x000D_
_x000D_
For home care figure B is the average figure before the uplift from the fair cost of care grant as reported in the report, column C is the average after the grant had been applied</t>
  </si>
  <si>
    <t>The average care home fee rates are greater than those reported as part of the Fair Cost of Care exercise as we have continued to see rising rates of care when procuring new packages and have been unable to hold providers to our standard rates of care.</t>
  </si>
  <si>
    <t>7% Provisional</t>
  </si>
  <si>
    <t>The average fee rates for 2022/23 have been recalculated using the most upto date data.</t>
  </si>
  <si>
    <t>Due to the high level of inflation over the past year, providers were impacted by increased costs for gas, electricity, food etc and this was reflected in an increase to fee levels._x000D_
_x000D_
Somerset fee levels for care homes have historically been low and we are working towards increasing these in line with the cost of care exercise.</t>
  </si>
  <si>
    <t>The difference between the home care rate in columns B and C is due to mis-coding of shared support and because 24 hour care package were included in the original 2022/23 figure erroneously._x000D_
The difference between the care home rate in Columns B and C is due to changes in the client cohort over the balance of the financial year.</t>
  </si>
  <si>
    <t>The difference in column B and C rates is due to column B only using data from April - September 2022 whereas the figures in column C are based on data from the full period April 2022 - March 2023 and are therefore represent average costs for the whole year.</t>
  </si>
  <si>
    <t>Column C takes into consideration the same data set, but for the whole financial year, whereas the average calculated in column B only considered 10 months out of 2022-23, hence a slight variation in the weekly rate reported. Column B reflects the IBCF weekly reported figures reported in Annex A of the Fair Cost of Care submission.</t>
  </si>
  <si>
    <t>Fair cost of care was based on a partial year, April 22 to Sep 22,whereas this has been reculated using full 12 month between Apr 22 and Mar 23</t>
  </si>
  <si>
    <t>The home care rate is lower as the historic reliance on  spot provision was significantly reduced</t>
  </si>
  <si>
    <t>Fee uplifts have been made in two tranches.  An in year Cost of Care increase in 2022/23 for which the additional full year impact has been funded outside of the grant for 2023/24 plus an inflationary uplift of 8.41% for most care types in 2023/24.  Both elements are reflected in the unit prices in column D</t>
  </si>
  <si>
    <t>The 2022/23 fee rates provided in SCC's Fair Cost of Care return were at a point in time during the 2022/23 financial year.  These figures have been updated in column C to reflect the average across the whole of 2022/23.</t>
  </si>
  <si>
    <t>Figures in columns B &amp; C, rows 26-28 are medians, as in the FCOC return.  Therefore they, and the 23/24 figures, do not show mean costs._x000D_
Figures in column C, rows 29-21 are averages, not previously reported in the Fair Cost of Care Reporting..</t>
  </si>
  <si>
    <t>Review of data for year.</t>
  </si>
  <si>
    <t>The average fee rates will differ through the financial year dependant on _x000D_
placement activity and complexity of need.</t>
  </si>
  <si>
    <t>0</t>
  </si>
  <si>
    <t>Average rates differ from published rates owing to complex home care often spot purchased at rates higher than the standard rate and care home rates often having a top up element to purchased a bed in the desired home.</t>
  </si>
  <si>
    <t>New Placements between Oct 22 and March 23 are more expensive and have moved the Average Cost of placements from the FCC calculations for Res &amp; Nursing. For Home Care new contracted framework rate was used for FCC , however there are still older HC packages on lower rate until all switched over which results in lower overall average rate.</t>
  </si>
  <si>
    <t>The fee rates for Residential and Nursing in column B were WBC's standard fee rates for 2022/23.  Placements can not always be secured at these rates and WBC has to meet the cost of care at the time of placement.  As a result the average fee rate (detailed in column C) represents the actual average fee paid during 22/23.</t>
  </si>
  <si>
    <t>The figures in cell 'B' and cell 'C' differ because B was based on the 2021/22 BCF provider rates plus 6% - the agreed 22/23 uplift to the framework rates for annual inflation.  This would not have accounted for the increased number of spot packages experienced in 2022/23 versus 2021/22.  C is the actual average after the year has ended calculated onthe basis prescribed with one exception.  WCC have been unable to remove part funded CHC clients in the timescales permitted.</t>
  </si>
  <si>
    <t>The data in column C is different as we have used year-end figures, whereas the FCoC data was generated in October 2022. The 2022/23 Fair Cost of Care funding was directed towards domestic care and this is reflected in the uplift between the original submission and this return. The lower figure for nursing care 65+ in cell C28 is because the FCoC return looked at 2022/23 rates only, whereas the year-end data includes pre-2022 placements</t>
  </si>
  <si>
    <t>The homecare and care homes (&gt;65) 2022-23 fee rates are different to what was originally provided for WNC as not all providers are on our framework rates, and some packages will be spot purchased.  Therefore the average rates can fluctuate</t>
  </si>
  <si>
    <t>Figures in column B determined during FCOC only included older adult 65+ care home placements. _x000D_
The figures in column C include all care categories 65+, including mental health and learning disabilities.</t>
  </si>
  <si>
    <t>The Council uplifted fees for providers in October 2022, therefore there was a movement in average rates between the 22/23 Fair Cost of Care averages reported in August and actuals over the course of the year and shown above.  The actuals have also been rebaselined for 2022/23 to reflect the new Council footprint from April 2023 and make average rates as comparable as possible.</t>
  </si>
  <si>
    <t>Homecare, all providers raised to HCA min rate or 1.5% uplift if above. 65+ Care Homes were given_x000D_
between 7.27% &amp; 9.35%.  However we have a large amount of spot, this doesn't get an uplift hence_x000D_
the lower implied uplift figure.  A 6% uplift was given to care homes (clients aged 18-64).  The difference can be attributed to either more or less packages being purchased or the purchase price of packages being lower than the previous year hence the lower implied uplift figure.</t>
  </si>
  <si>
    <t>Column B was the average rate for new placements at the time of the FCOC submission. Column C is the average of all placements including historial ones.</t>
  </si>
  <si>
    <t>The Council considers the information that has been provided by the sector to be inconsistent with the given our knowledge and experience as to how our local market operates. The Council is committed to paying a fair rate of pay for care and in particular to ensure that staff delivering care benefit from this. However, Adult Social Care has been historically underfunded and the Council is only able to commit within the parameters of the funding available to it.</t>
  </si>
  <si>
    <t>FCoC averages were taken early in the year and have been updated for full year effect. Note FCoC for home care was reported at standard rate and has been updated for actuals</t>
  </si>
  <si>
    <t>Fee rates have been revised to take account of March average costs of procuring services.  MSP documentation fee rates were based on available data to February 2023, this has been refreshed for this exercsise to give full year effect.</t>
  </si>
  <si>
    <t>Local Authority name</t>
  </si>
  <si>
    <t>2024-25 MSIF Allocation</t>
  </si>
  <si>
    <t>Yes - the funding has been spent in full on adult social care</t>
  </si>
  <si>
    <t>No - the funding has not been spent in full on adult social care</t>
  </si>
  <si>
    <t>Yes - we are seeking improvement in this area</t>
  </si>
  <si>
    <t>No - we are not seeking improvement in this area</t>
  </si>
  <si>
    <t>Yes - we targeted this area</t>
  </si>
  <si>
    <t>No - we did not target this area</t>
  </si>
  <si>
    <t>CATEGORY</t>
  </si>
  <si>
    <t>INDEX VALUES</t>
  </si>
  <si>
    <t>COMPOSITE</t>
  </si>
  <si>
    <t>NAMES</t>
  </si>
  <si>
    <t>VALUES</t>
  </si>
  <si>
    <t>asPtk3</t>
  </si>
  <si>
    <t>LANAME</t>
  </si>
  <si>
    <t>laname</t>
  </si>
  <si>
    <t>LAONSCODE</t>
  </si>
  <si>
    <t>laonscode</t>
  </si>
  <si>
    <t>FUND</t>
  </si>
  <si>
    <t>MSIF_fund_alloc_2324</t>
  </si>
  <si>
    <t>FCOC_fund_2324</t>
  </si>
  <si>
    <t>CONTACT</t>
  </si>
  <si>
    <t>contact_name</t>
  </si>
  <si>
    <t>contact_email</t>
  </si>
  <si>
    <t>SPEND</t>
  </si>
  <si>
    <t>MSIF_fund_2324_to_ASC</t>
  </si>
  <si>
    <t>FCOC_fund_2324_to_fees</t>
  </si>
  <si>
    <t>target_area_fee_rates_2324</t>
  </si>
  <si>
    <t>target_area_workforce_2324</t>
  </si>
  <si>
    <t>target_area_waiting_times_2324</t>
  </si>
  <si>
    <t>FEE</t>
  </si>
  <si>
    <t>MSIF_fund_WF_to_ASC</t>
  </si>
  <si>
    <t>target_area_fee_rates_wf</t>
  </si>
  <si>
    <t>target_area_workforce_wf</t>
  </si>
  <si>
    <t>target_area_waiting_times_wf</t>
  </si>
  <si>
    <t>confirm_spend_fee_rates_2324</t>
  </si>
  <si>
    <t>confirm_spend_workforce_2324</t>
  </si>
  <si>
    <t>confirm_spend_waiting_times_2324</t>
  </si>
  <si>
    <t>confirm_spend_admin_2324</t>
  </si>
  <si>
    <t>confirm_spend_total_2324</t>
  </si>
  <si>
    <t>confirm_spend_fee_rates_wf</t>
  </si>
  <si>
    <t>confirm_spend_workforce_wf</t>
  </si>
  <si>
    <t>confirm_spend_waiting_times_wf</t>
  </si>
  <si>
    <t>confirm_spend_total_wf</t>
  </si>
  <si>
    <t>spend_text_wf</t>
  </si>
  <si>
    <t>dom_18_fee_rate_2324_final</t>
  </si>
  <si>
    <t>res_65_fee_rate_2324_final</t>
  </si>
  <si>
    <t>nurs_65_fee_rate_2324_final</t>
  </si>
  <si>
    <t>res_18_64_fee_rate_2324_final</t>
  </si>
  <si>
    <t>nurs_18_64_fee_rate_2324_final</t>
  </si>
  <si>
    <t>sup_living_18_fee_rate_2324_final</t>
  </si>
  <si>
    <t>fee_diff_text_2324</t>
  </si>
  <si>
    <t>fee_uplift_text_2324</t>
  </si>
  <si>
    <t>WAIT</t>
  </si>
  <si>
    <t>wait_time_days_2324</t>
  </si>
  <si>
    <t>wait_time_alt_metric_2324</t>
  </si>
  <si>
    <t>wait_time_alt_metric_units_2324</t>
  </si>
  <si>
    <t>wait_times_text_2324</t>
  </si>
  <si>
    <t>WORK</t>
  </si>
  <si>
    <t>total_no_staff_recruits_2324</t>
  </si>
  <si>
    <t>total_no_staff_leavers_2324</t>
  </si>
  <si>
    <t>total_no_providers_recruits_2324</t>
  </si>
  <si>
    <t>total_no_providers_leavers_2324</t>
  </si>
  <si>
    <t>total_no_providers_eligible</t>
  </si>
  <si>
    <t>workforce_text_2324</t>
  </si>
  <si>
    <t>MSIF_fund_2425_to_asc</t>
  </si>
  <si>
    <t>FCOC_fund_2425_to_fees</t>
  </si>
  <si>
    <t>target_area_fee_rates_2425</t>
  </si>
  <si>
    <t>target_area_waiting_times_2425</t>
  </si>
  <si>
    <t>target_area_workforce_2425</t>
  </si>
  <si>
    <t>confirm_spend_fee_rates_2425</t>
  </si>
  <si>
    <t>confirm_spend_waiting_times_2425</t>
  </si>
  <si>
    <t>confirm_spend_workforce_2425</t>
  </si>
  <si>
    <t>confirm_spend_total_2425</t>
  </si>
  <si>
    <t>target_area_text_2425</t>
  </si>
  <si>
    <t>MSIF_fund_alloc_WF</t>
  </si>
  <si>
    <t>MSIF_fund_alloc_2425</t>
  </si>
  <si>
    <t>confirm_spend_admin_2425</t>
  </si>
  <si>
    <t>dom_18_fee_rate_2425</t>
  </si>
  <si>
    <t>res_65_fee_rate_2425</t>
  </si>
  <si>
    <t>nurs_65_fee_rate_2425</t>
  </si>
  <si>
    <t>res_18_64_fee_rate_2425</t>
  </si>
  <si>
    <t>nurs_18_64_fee_rate_2425</t>
  </si>
  <si>
    <t>sup_living_18_fee_rate_2425</t>
  </si>
  <si>
    <t>fee_uplift_text_2425</t>
  </si>
  <si>
    <t>waiting_times_text_2425</t>
  </si>
  <si>
    <t>workforce_text_2425</t>
  </si>
  <si>
    <t>OTHER</t>
  </si>
  <si>
    <t>template_version</t>
  </si>
  <si>
    <t>original_template_check</t>
  </si>
  <si>
    <r>
      <t xml:space="preserve">In the spend return table, please note that </t>
    </r>
    <r>
      <rPr>
        <b/>
        <sz val="12"/>
        <color theme="1"/>
        <rFont val="Arial"/>
        <family val="2"/>
      </rPr>
      <t xml:space="preserve">all </t>
    </r>
    <r>
      <rPr>
        <sz val="12"/>
        <color theme="1"/>
        <rFont val="Arial"/>
        <family val="2"/>
      </rPr>
      <t>cells must be completed to fulfill the data validation conditions. Entering £0 is acceptable but the total spend entered across all categories (auto-calculated in row 56) must equal the local authority's grant allocation. Local authorities must enter information into the blue cells, grey cells will be automatically populated given the information provided by the local authority.</t>
    </r>
  </si>
  <si>
    <t>Instructions/guidance</t>
  </si>
  <si>
    <t>Instructions/guidance:</t>
  </si>
  <si>
    <r>
      <t xml:space="preserve">Question 2: </t>
    </r>
    <r>
      <rPr>
        <sz val="12"/>
        <color theme="1"/>
        <rFont val="Arial"/>
        <family val="2"/>
      </rPr>
      <t>Confirmation required to meet that grant condition that all funding be spent on ASC.</t>
    </r>
  </si>
  <si>
    <r>
      <t xml:space="preserve">Question 3: </t>
    </r>
    <r>
      <rPr>
        <sz val="12"/>
        <color theme="1"/>
        <rFont val="Arial"/>
        <family val="2"/>
      </rPr>
      <t>Confirmation required to meet the grant condition that the 'Fair Cost of Care' portion of funding will be used to maintain fee uplifts.</t>
    </r>
  </si>
  <si>
    <t>2024 to 2025 Market Sustainability and Improvement Fund (MSIF): information to be reported by each local authority</t>
  </si>
  <si>
    <t>This spend return asks local authorities to confirm how they plan to spend the money from the 2024 to 2025 MSIF and that it will be used in line with the grant conditions. Further guidance on each question is as follows:</t>
  </si>
  <si>
    <r>
      <t xml:space="preserve">Question 1: </t>
    </r>
    <r>
      <rPr>
        <sz val="12"/>
        <color theme="1"/>
        <rFont val="Arial"/>
        <family val="2"/>
      </rPr>
      <t>No further guidance, allocation and contact details will auto-populate based off information provided in 2023 to 2024 section of this template.</t>
    </r>
  </si>
  <si>
    <r>
      <t xml:space="preserve">Question 4: </t>
    </r>
    <r>
      <rPr>
        <sz val="12"/>
        <color theme="1"/>
        <rFont val="Arial"/>
        <family val="2"/>
      </rPr>
      <t xml:space="preserve">State which target areas the local authority will focus on in 2024 to 2025, regardless of the level of funding used. </t>
    </r>
  </si>
  <si>
    <r>
      <t xml:space="preserve">Question 5: </t>
    </r>
    <r>
      <rPr>
        <sz val="12"/>
        <color theme="1"/>
        <rFont val="Arial"/>
        <family val="2"/>
      </rPr>
      <t>Report specific amounts spent on each area in 2024 to 2025, reflecting the areas chosen in Question 4. The sum of cells B52 to B55 is shown in B56 and should equal the allocation in B27. Note that spending on the administrative costs of the fund should not exceed £5,000 in 2024 to 2025.</t>
    </r>
  </si>
  <si>
    <r>
      <t xml:space="preserve">Question 6: </t>
    </r>
    <r>
      <rPr>
        <sz val="12"/>
        <color theme="1"/>
        <rFont val="Arial"/>
        <family val="2"/>
      </rPr>
      <t>An optional text response giving local authorities the opportunity to explain why they chose different target areas in 2024 to 2025 than 2023 to 2024, if applicable.</t>
    </r>
  </si>
  <si>
    <t xml:space="preserve">Local authorities are reminded that the 2024 to 2025 MSIF grant conditions also set a clear expectation that "the funding provided within this grant is provided on the condition that it is used as part of a substantial increase in planned adult social care spending" and that to monitor this, the department will compare the increase in the 2024 to 2025 Revenue Account (RA) budget for adult social care with the 2022 to 2023 budget, having assumed (unless the local authority shows otherwise) that the following will be allocated to adult social care: </t>
  </si>
  <si>
    <t>(1) The following information on the local authority will be auto-populated given the information entered in the 2023 to 2024 section of this template.</t>
  </si>
  <si>
    <t>Total 2024 to 2025 MSIF allocation</t>
  </si>
  <si>
    <t>(2) Please confirm that the 2024 to 2025 MSIF funding has been allocated in full to adult social care.</t>
  </si>
  <si>
    <t>(3) Please confirm that the Fair Cost of Care portion of the funding has been used to maintain fee uplifts originally made as part of the 2022 to 2023 Market Sustainability and Fair Cost of Care Fund.</t>
  </si>
  <si>
    <t>(4) Please confirm which of the target areas the local authority has decided to focus on in 2024 to 2025 (note that more than one target area can be chosen).</t>
  </si>
  <si>
    <t>(5) Please confirm your planned spend on each of the target areas in 2024 to 2025 as part of the Market Sustainability and Improvement Fund.</t>
  </si>
  <si>
    <t>Total 2024 to 2025 MSIF spending on increasing fee rates*</t>
  </si>
  <si>
    <t>Total 2024 to 2025 MSIF spending on increasing workforce capacity and retention</t>
  </si>
  <si>
    <t>Total 2024 to 2025 MSIF spending on reducing waiting times</t>
  </si>
  <si>
    <t>Total 2024 to 2025 spending on administrative costs of fund</t>
  </si>
  <si>
    <t>Total planned spend in 2024 to 2025</t>
  </si>
  <si>
    <t>Fee rate data was collected through the MSIF Initial Returns in 2023 to 2024, the Fair Cost of Care process in 2022 to 2023 and the Better Care Fund in earlier years.</t>
  </si>
  <si>
    <t>The final 2023 to 2024 average fee rate for each service type will be auto-populated in the table below from the data entered in the 2023 to 2024 Final Report section of this template. We therefore recommend that you complete the 2023 to 2024 Final Report section first before filling out the table below.</t>
  </si>
  <si>
    <t>Final 2023 to 2024 average fee rate (as entered in the 2023 to 2024 section of this template)</t>
  </si>
  <si>
    <t>Provisional* average fee rate for 2024 to 2025, calculated consistently with the 2023 to 2024 rate in the previous column</t>
  </si>
  <si>
    <t>Implied percentage uplift: 2024 to 2025 rates compared to 2023 to 2024 rates</t>
  </si>
  <si>
    <t>- INCLUDE/BE GROSS OF client contributions/user charges</t>
  </si>
  <si>
    <r>
      <t>- an appropriate share of the local authority's Social Care Grant allocation for 2023 to 2024 and 2024 to 2025,</t>
    </r>
    <r>
      <rPr>
        <sz val="12"/>
        <rFont val="Arial"/>
        <family val="2"/>
      </rPr>
      <t xml:space="preserve"> in line with aggregate use of this funding in previous years;</t>
    </r>
  </si>
  <si>
    <t>- the local authority's share of the 2023 to 2024 and 2024 to 2025 discharge fund;</t>
  </si>
  <si>
    <t>- resources raised in 2023 to 2024 and 2024 to 2025 from the adult social care precept;</t>
  </si>
  <si>
    <t>- the local authority's allocation of the 2023 to 2024 and 2024 to 2025 Market Sustainability and Improvement fund;</t>
  </si>
  <si>
    <t>- we also expect local authorities to make use of the increase in income from unhypothecated sources. We expect spending on adult social care will increase by a necessary share of this income.</t>
  </si>
  <si>
    <t>- EXCLUDE any fee rates paid to internal care providers</t>
  </si>
  <si>
    <t>- EXCLUDE any health care packages which are part funded by Continuing Health Care funding</t>
  </si>
  <si>
    <r>
      <t xml:space="preserve">- EXCLUDE/BE NET OF any amounts that are paid from sources other than eligible local authority funding or and client contributions/user charges, i.e. you should exclude third party top-ups, </t>
    </r>
    <r>
      <rPr>
        <b/>
        <i/>
        <sz val="12"/>
        <color theme="1"/>
        <rFont val="Arial"/>
        <family val="2"/>
      </rPr>
      <t xml:space="preserve">NHS Funded Nursing Care </t>
    </r>
    <r>
      <rPr>
        <sz val="12"/>
        <color theme="1"/>
        <rFont val="Arial"/>
        <family val="2"/>
      </rPr>
      <t>and full cost paying clients</t>
    </r>
  </si>
  <si>
    <t>- INCLUDE fees paid under spot and block contracts, fees paid under a dynamic purchasing system, payments for travel time in home care, any allowances for external provider staff training, fees directly commissioned by your local authority and fees commissioned by your local authority as part of a Managed Personal Budget</t>
  </si>
  <si>
    <t>2024 to 2025 spend return</t>
  </si>
  <si>
    <t>2024 to 2025 fee rate reporting</t>
  </si>
  <si>
    <t>(6) (Optional) If you have chosen different target areas in 2024 to 2025 than 2023 to 2024, please use the text box below to explain your decision (Maximum 500 characters).</t>
  </si>
  <si>
    <t>(2) Please detail any other fee uplifts not described by the categories above. If possible, please provide the same information for these other fee uplifts as asked for in columns B and C of the table above. Alternatively, local authorities may wish to provide a link to their published 'rate card' (Maximum 1,000 characters).</t>
  </si>
  <si>
    <t>- EXCLUDE/BE NET OF any amounts that you usually include in reported fee rates but are not paid to care providers. For example, your local authority's own staff costs in managing the commissioning of places</t>
  </si>
  <si>
    <t>Please leave any missing data cells blank. Do not attempt to enter 0 or 'N/A'.</t>
  </si>
  <si>
    <t>*We define 'provisional' as follows: Councils should report a fee rate that best reflects the actual average fee rate (including uplifts) that they expect for the 2024 to 2025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</si>
</sst>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quot;£&quot;#,##0.00"/>
    <numFmt numFmtId="165" formatCode="&quot;£&quot;#,##0"/>
    <numFmt numFmtId="166" formatCode="_(* #,##0.00_);_(* \(#,##0.00\);_(* &quot;-&quot;??_);_(@_)"/>
    <numFmt numFmtId="167" formatCode="&quot;£&quot;#,##0.000"/>
    <numFmt numFmtId="168" formatCode="0.0000%"/>
    <numFmt numFmtId="169" formatCode="0.0%"/>
  </numFmts>
  <fonts count="22" x14ac:knownFonts="1">
    <font>
      <sz val="11"/>
      <color theme="1"/>
      <name val="Calibri"/>
      <family val="2"/>
      <scheme val="minor"/>
    </font>
    <font>
      <sz val="12"/>
      <color theme="1"/>
      <name val="Arial"/>
      <family val="2"/>
    </font>
    <font>
      <b/>
      <sz val="12"/>
      <color theme="0"/>
      <name val="Arial"/>
      <family val="2"/>
    </font>
    <font>
      <b/>
      <sz val="12"/>
      <color theme="1"/>
      <name val="Arial"/>
      <family val="2"/>
    </font>
    <font>
      <sz val="12"/>
      <color rgb="FFFF0000"/>
      <name val="Arial"/>
      <family val="2"/>
    </font>
    <font>
      <i/>
      <sz val="12"/>
      <color theme="1"/>
      <name val="Arial"/>
      <family val="2"/>
    </font>
    <font>
      <b/>
      <sz val="11"/>
      <color theme="1"/>
      <name val="Calibri"/>
      <family val="2"/>
      <scheme val="minor"/>
    </font>
    <font>
      <sz val="11"/>
      <color theme="0"/>
      <name val="Calibri"/>
      <family val="2"/>
      <scheme val="minor"/>
    </font>
    <font>
      <b/>
      <i/>
      <sz val="12"/>
      <color theme="1"/>
      <name val="Arial"/>
      <family val="2"/>
    </font>
    <font>
      <sz val="10"/>
      <color theme="1"/>
      <name val="Arial"/>
      <family val="2"/>
    </font>
    <font>
      <sz val="12"/>
      <color theme="0"/>
      <name val="Arial"/>
      <family val="2"/>
    </font>
    <font>
      <b/>
      <sz val="12"/>
      <color rgb="FF000000"/>
      <name val="Arial"/>
      <family val="2"/>
    </font>
    <font>
      <sz val="11"/>
      <color theme="1"/>
      <name val="Calibri"/>
      <family val="2"/>
      <scheme val="minor"/>
    </font>
    <font>
      <b/>
      <sz val="15"/>
      <color theme="3"/>
      <name val="Calibri"/>
      <family val="2"/>
      <scheme val="minor"/>
    </font>
    <font>
      <sz val="12"/>
      <name val="Arial"/>
      <family val="2"/>
    </font>
    <font>
      <b/>
      <sz val="16"/>
      <name val="Calibri"/>
      <family val="2"/>
    </font>
    <font>
      <b/>
      <sz val="12"/>
      <name val="Calibri"/>
      <family val="2"/>
    </font>
    <font>
      <sz val="12"/>
      <name val="Calibri"/>
      <family val="2"/>
    </font>
    <font>
      <b/>
      <sz val="12"/>
      <color theme="1"/>
      <name val="Calibri"/>
      <family val="2"/>
    </font>
    <font>
      <sz val="12"/>
      <color theme="1"/>
      <name val="Calibri"/>
      <family val="2"/>
    </font>
    <font>
      <sz val="10"/>
      <name val="Arial"/>
      <family val="2"/>
    </font>
    <font>
      <sz val="11"/>
      <color indexed="8"/>
      <name val="Calibri"/>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indexed="31"/>
      </patternFill>
    </fill>
    <fill>
      <patternFill patternType="solid">
        <fgColor indexed="47"/>
      </patternFill>
    </fill>
    <fill>
      <patternFill patternType="solid">
        <fgColor theme="8"/>
        <bgColor indexed="64"/>
      </patternFill>
    </fill>
  </fills>
  <borders count="17">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ck">
        <color theme="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0" fontId="13" fillId="0" borderId="14" applyNumberFormat="0" applyFill="0" applyAlignment="0" applyProtection="0"/>
    <xf numFmtId="0" fontId="12" fillId="0" borderId="0"/>
    <xf numFmtId="0" fontId="20" fillId="0" borderId="0"/>
    <xf numFmtId="166" fontId="12" fillId="0" borderId="0" applyFont="0" applyFill="0" applyBorder="0" applyAlignment="0" applyProtection="0"/>
    <xf numFmtId="0" fontId="21" fillId="6" borderId="0" applyNumberFormat="0" applyBorder="0" applyAlignment="0" applyProtection="0"/>
    <xf numFmtId="0" fontId="21" fillId="7" borderId="0" applyNumberFormat="0" applyBorder="0" applyAlignment="0" applyProtection="0"/>
    <xf numFmtId="166" fontId="20" fillId="0" borderId="0" applyFont="0" applyFill="0" applyBorder="0" applyAlignment="0" applyProtection="0"/>
  </cellStyleXfs>
  <cellXfs count="85">
    <xf numFmtId="0" fontId="0" fillId="0" borderId="0" xfId="0"/>
    <xf numFmtId="0" fontId="0" fillId="2" borderId="0" xfId="0" applyFill="1"/>
    <xf numFmtId="0" fontId="0" fillId="3" borderId="0" xfId="0" applyFill="1"/>
    <xf numFmtId="0" fontId="1" fillId="2" borderId="0" xfId="0" applyFont="1" applyFill="1"/>
    <xf numFmtId="0" fontId="3" fillId="2" borderId="0" xfId="0" applyFont="1" applyFill="1"/>
    <xf numFmtId="0" fontId="1" fillId="4" borderId="3" xfId="0" applyFont="1" applyFill="1" applyBorder="1" applyAlignment="1">
      <alignment wrapText="1"/>
    </xf>
    <xf numFmtId="0" fontId="1" fillId="4" borderId="4" xfId="0" applyFont="1" applyFill="1" applyBorder="1" applyAlignment="1">
      <alignment wrapText="1"/>
    </xf>
    <xf numFmtId="0" fontId="1" fillId="4" borderId="4" xfId="0" quotePrefix="1" applyFont="1" applyFill="1" applyBorder="1" applyAlignment="1">
      <alignment wrapText="1"/>
    </xf>
    <xf numFmtId="0" fontId="1" fillId="4" borderId="4" xfId="0" applyFont="1" applyFill="1" applyBorder="1"/>
    <xf numFmtId="0" fontId="1" fillId="4" borderId="5" xfId="0" applyFont="1" applyFill="1" applyBorder="1" applyAlignment="1">
      <alignment wrapText="1"/>
    </xf>
    <xf numFmtId="0" fontId="1" fillId="3" borderId="0" xfId="0" applyFont="1" applyFill="1"/>
    <xf numFmtId="0" fontId="2" fillId="3" borderId="0" xfId="0" applyFont="1" applyFill="1"/>
    <xf numFmtId="0" fontId="1" fillId="4" borderId="4" xfId="0" quotePrefix="1" applyFont="1" applyFill="1" applyBorder="1"/>
    <xf numFmtId="0" fontId="3" fillId="2" borderId="0" xfId="0" quotePrefix="1" applyFont="1" applyFill="1" applyAlignment="1">
      <alignment horizontal="left"/>
    </xf>
    <xf numFmtId="0" fontId="1" fillId="2" borderId="1" xfId="0" applyFont="1" applyFill="1" applyBorder="1"/>
    <xf numFmtId="0" fontId="1" fillId="2" borderId="7" xfId="0" applyFont="1" applyFill="1" applyBorder="1"/>
    <xf numFmtId="0" fontId="5" fillId="2" borderId="7" xfId="0" applyFont="1" applyFill="1" applyBorder="1" applyAlignment="1">
      <alignment horizontal="left" indent="1"/>
    </xf>
    <xf numFmtId="0" fontId="1" fillId="4" borderId="5" xfId="0" applyFont="1" applyFill="1" applyBorder="1"/>
    <xf numFmtId="0" fontId="1" fillId="4" borderId="8" xfId="0" applyFont="1" applyFill="1" applyBorder="1"/>
    <xf numFmtId="0" fontId="3" fillId="5" borderId="6" xfId="0" applyFont="1" applyFill="1" applyBorder="1"/>
    <xf numFmtId="0" fontId="3" fillId="2" borderId="1" xfId="0" applyFont="1" applyFill="1" applyBorder="1"/>
    <xf numFmtId="0" fontId="1" fillId="2" borderId="0" xfId="0" applyFont="1" applyFill="1" applyAlignment="1">
      <alignment wrapText="1"/>
    </xf>
    <xf numFmtId="0" fontId="3" fillId="2" borderId="0" xfId="0" applyFont="1" applyFill="1" applyAlignment="1">
      <alignment wrapText="1"/>
    </xf>
    <xf numFmtId="0" fontId="3" fillId="4" borderId="2" xfId="0" applyFont="1" applyFill="1" applyBorder="1" applyAlignment="1">
      <alignment wrapText="1"/>
    </xf>
    <xf numFmtId="0" fontId="1" fillId="4" borderId="2" xfId="0" applyFont="1" applyFill="1" applyBorder="1"/>
    <xf numFmtId="0" fontId="1" fillId="4" borderId="2" xfId="0" quotePrefix="1" applyFont="1" applyFill="1" applyBorder="1"/>
    <xf numFmtId="0" fontId="1" fillId="4" borderId="2" xfId="0" quotePrefix="1" applyFont="1" applyFill="1" applyBorder="1" applyAlignment="1">
      <alignment wrapText="1"/>
    </xf>
    <xf numFmtId="0" fontId="3" fillId="2" borderId="6" xfId="0" applyFont="1" applyFill="1" applyBorder="1"/>
    <xf numFmtId="0" fontId="1" fillId="2" borderId="7" xfId="0" applyFont="1" applyFill="1" applyBorder="1" applyAlignment="1">
      <alignment wrapText="1"/>
    </xf>
    <xf numFmtId="0" fontId="1" fillId="2" borderId="1" xfId="0" applyFont="1" applyFill="1" applyBorder="1" applyAlignment="1">
      <alignment wrapText="1"/>
    </xf>
    <xf numFmtId="0" fontId="1" fillId="4" borderId="2" xfId="0" applyFont="1" applyFill="1" applyBorder="1" applyAlignment="1">
      <alignment wrapText="1"/>
    </xf>
    <xf numFmtId="0" fontId="9" fillId="2" borderId="0" xfId="0" applyFont="1" applyFill="1"/>
    <xf numFmtId="0" fontId="9" fillId="2" borderId="0" xfId="0" applyFont="1" applyFill="1" applyAlignment="1">
      <alignment wrapText="1"/>
    </xf>
    <xf numFmtId="164" fontId="1" fillId="4" borderId="8" xfId="0" applyNumberFormat="1" applyFont="1" applyFill="1" applyBorder="1"/>
    <xf numFmtId="0" fontId="1" fillId="4" borderId="9" xfId="0" applyFont="1" applyFill="1" applyBorder="1" applyAlignment="1">
      <alignment wrapText="1"/>
    </xf>
    <xf numFmtId="0" fontId="6" fillId="0" borderId="0" xfId="0" applyFont="1"/>
    <xf numFmtId="0" fontId="11" fillId="0" borderId="10" xfId="0" applyFont="1" applyBorder="1" applyAlignment="1">
      <alignment horizontal="left" vertical="center"/>
    </xf>
    <xf numFmtId="0" fontId="11" fillId="0" borderId="11" xfId="0" applyFont="1" applyBorder="1" applyAlignment="1">
      <alignment horizontal="left" vertical="center" wrapText="1"/>
    </xf>
    <xf numFmtId="0" fontId="1" fillId="0" borderId="12" xfId="0" applyFont="1" applyBorder="1" applyAlignment="1">
      <alignment horizontal="left" vertical="center"/>
    </xf>
    <xf numFmtId="6" fontId="1" fillId="0" borderId="13" xfId="0" applyNumberFormat="1" applyFont="1" applyBorder="1" applyAlignment="1">
      <alignment horizontal="right" vertical="center"/>
    </xf>
    <xf numFmtId="0" fontId="3" fillId="0" borderId="12" xfId="0" applyFont="1" applyBorder="1" applyAlignment="1">
      <alignment horizontal="left" vertical="center" wrapText="1"/>
    </xf>
    <xf numFmtId="6" fontId="11" fillId="0" borderId="13" xfId="0" applyNumberFormat="1" applyFont="1" applyBorder="1" applyAlignment="1">
      <alignment horizontal="right" vertical="center" wrapText="1"/>
    </xf>
    <xf numFmtId="0" fontId="4" fillId="2" borderId="0" xfId="0" applyFont="1" applyFill="1"/>
    <xf numFmtId="165" fontId="0" fillId="0" borderId="0" xfId="0" applyNumberFormat="1"/>
    <xf numFmtId="0" fontId="3" fillId="5" borderId="6" xfId="0" applyFont="1" applyFill="1" applyBorder="1" applyAlignment="1">
      <alignment horizontal="center" wrapText="1"/>
    </xf>
    <xf numFmtId="164" fontId="1" fillId="4" borderId="8" xfId="0" applyNumberFormat="1" applyFont="1" applyFill="1" applyBorder="1" applyAlignment="1">
      <alignment horizontal="center"/>
    </xf>
    <xf numFmtId="0" fontId="15" fillId="0" borderId="0" xfId="1" applyFont="1" applyFill="1" applyBorder="1" applyAlignment="1">
      <alignment vertical="top"/>
    </xf>
    <xf numFmtId="0" fontId="16" fillId="0" borderId="0" xfId="2" applyFont="1" applyAlignment="1">
      <alignment vertical="top"/>
    </xf>
    <xf numFmtId="0" fontId="17" fillId="0" borderId="0" xfId="2" applyFont="1"/>
    <xf numFmtId="0" fontId="18" fillId="0" borderId="0" xfId="0" applyFont="1"/>
    <xf numFmtId="0" fontId="19" fillId="0" borderId="0" xfId="2" applyFont="1" applyAlignment="1">
      <alignment wrapText="1"/>
    </xf>
    <xf numFmtId="0" fontId="19" fillId="0" borderId="0" xfId="2" applyFont="1" applyAlignment="1">
      <alignment vertical="top"/>
    </xf>
    <xf numFmtId="0" fontId="19" fillId="0" borderId="0" xfId="2" applyFont="1"/>
    <xf numFmtId="6" fontId="0" fillId="0" borderId="0" xfId="0" applyNumberFormat="1"/>
    <xf numFmtId="167" fontId="0" fillId="0" borderId="0" xfId="0" applyNumberFormat="1"/>
    <xf numFmtId="168" fontId="0" fillId="0" borderId="0" xfId="0" applyNumberFormat="1"/>
    <xf numFmtId="6" fontId="1" fillId="0" borderId="13" xfId="0" applyNumberFormat="1" applyFont="1" applyBorder="1" applyAlignment="1">
      <alignment horizontal="right" vertical="center" wrapText="1"/>
    </xf>
    <xf numFmtId="169" fontId="1" fillId="4" borderId="8" xfId="0" applyNumberFormat="1" applyFont="1" applyFill="1" applyBorder="1" applyAlignment="1">
      <alignment horizontal="center"/>
    </xf>
    <xf numFmtId="0" fontId="1" fillId="2" borderId="0" xfId="0" applyFont="1" applyFill="1" applyProtection="1">
      <protection locked="0"/>
    </xf>
    <xf numFmtId="0" fontId="1" fillId="4" borderId="7" xfId="0" applyFont="1" applyFill="1" applyBorder="1" applyAlignment="1" applyProtection="1">
      <alignment wrapText="1"/>
      <protection locked="0"/>
    </xf>
    <xf numFmtId="0" fontId="1" fillId="4" borderId="7" xfId="0" applyFont="1" applyFill="1" applyBorder="1" applyProtection="1">
      <protection locked="0"/>
    </xf>
    <xf numFmtId="0" fontId="10" fillId="2" borderId="0" xfId="0" applyFont="1" applyFill="1"/>
    <xf numFmtId="0" fontId="0" fillId="0" borderId="0" xfId="0" applyAlignment="1">
      <alignment wrapText="1"/>
    </xf>
    <xf numFmtId="0" fontId="7" fillId="0" borderId="0" xfId="0" applyFont="1" applyAlignment="1">
      <alignment wrapText="1"/>
    </xf>
    <xf numFmtId="0" fontId="7" fillId="0" borderId="0" xfId="0" applyFont="1"/>
    <xf numFmtId="164" fontId="1" fillId="4" borderId="1" xfId="0" applyNumberFormat="1" applyFont="1" applyFill="1" applyBorder="1"/>
    <xf numFmtId="0" fontId="3" fillId="4" borderId="2" xfId="0" quotePrefix="1" applyFont="1" applyFill="1" applyBorder="1" applyAlignment="1">
      <alignment wrapText="1"/>
    </xf>
    <xf numFmtId="0" fontId="3" fillId="4" borderId="4" xfId="0" applyFont="1" applyFill="1" applyBorder="1" applyAlignment="1">
      <alignment wrapText="1"/>
    </xf>
    <xf numFmtId="0" fontId="1" fillId="8" borderId="5" xfId="0" applyFont="1" applyFill="1" applyBorder="1" applyProtection="1">
      <protection locked="0"/>
    </xf>
    <xf numFmtId="0" fontId="1" fillId="8" borderId="8" xfId="0" applyFont="1" applyFill="1" applyBorder="1" applyProtection="1">
      <protection locked="0"/>
    </xf>
    <xf numFmtId="164" fontId="1" fillId="8" borderId="1" xfId="0" applyNumberFormat="1" applyFont="1" applyFill="1" applyBorder="1" applyProtection="1">
      <protection locked="0"/>
    </xf>
    <xf numFmtId="0" fontId="1" fillId="4" borderId="1" xfId="0" applyFont="1" applyFill="1" applyBorder="1"/>
    <xf numFmtId="164" fontId="1" fillId="8" borderId="8" xfId="0" applyNumberFormat="1" applyFont="1" applyFill="1" applyBorder="1" applyAlignment="1" applyProtection="1">
      <alignment horizontal="center"/>
      <protection locked="0"/>
    </xf>
    <xf numFmtId="0" fontId="16" fillId="2" borderId="15" xfId="2" applyFont="1" applyFill="1" applyBorder="1" applyAlignment="1">
      <alignment horizontal="center" vertical="top" wrapText="1"/>
    </xf>
    <xf numFmtId="0" fontId="16" fillId="2" borderId="3" xfId="2" applyFont="1" applyFill="1" applyBorder="1" applyAlignment="1">
      <alignment horizontal="center" vertical="top" wrapText="1"/>
    </xf>
    <xf numFmtId="0" fontId="19" fillId="2" borderId="15" xfId="2" applyFont="1" applyFill="1" applyBorder="1" applyAlignment="1">
      <alignment vertical="top" wrapText="1"/>
    </xf>
    <xf numFmtId="0" fontId="19" fillId="2" borderId="15" xfId="2" applyFont="1" applyFill="1" applyBorder="1" applyAlignment="1">
      <alignment horizontal="left" vertical="top" wrapText="1"/>
    </xf>
    <xf numFmtId="164" fontId="19" fillId="2" borderId="15" xfId="2" applyNumberFormat="1" applyFont="1" applyFill="1" applyBorder="1" applyAlignment="1">
      <alignment horizontal="right" vertical="top" wrapText="1"/>
    </xf>
    <xf numFmtId="165" fontId="19" fillId="2" borderId="15" xfId="2" applyNumberFormat="1" applyFont="1" applyFill="1" applyBorder="1" applyAlignment="1">
      <alignment horizontal="right" vertical="top" wrapText="1"/>
    </xf>
    <xf numFmtId="164" fontId="19" fillId="2" borderId="3" xfId="2" applyNumberFormat="1" applyFont="1" applyFill="1" applyBorder="1" applyAlignment="1">
      <alignment horizontal="left" vertical="top" wrapText="1"/>
    </xf>
    <xf numFmtId="0" fontId="19" fillId="2" borderId="16" xfId="2" applyFont="1" applyFill="1" applyBorder="1" applyAlignment="1">
      <alignment vertical="top" wrapText="1"/>
    </xf>
    <xf numFmtId="0" fontId="19" fillId="2" borderId="16" xfId="2" applyFont="1" applyFill="1" applyBorder="1" applyAlignment="1">
      <alignment horizontal="left" vertical="top" wrapText="1"/>
    </xf>
    <xf numFmtId="164" fontId="19" fillId="2" borderId="16" xfId="2" applyNumberFormat="1" applyFont="1" applyFill="1" applyBorder="1" applyAlignment="1">
      <alignment horizontal="right" vertical="top" wrapText="1"/>
    </xf>
    <xf numFmtId="165" fontId="19" fillId="2" borderId="16" xfId="2" applyNumberFormat="1" applyFont="1" applyFill="1" applyBorder="1" applyAlignment="1">
      <alignment horizontal="right" vertical="top" wrapText="1"/>
    </xf>
    <xf numFmtId="164" fontId="19" fillId="2" borderId="8" xfId="2" applyNumberFormat="1" applyFont="1" applyFill="1" applyBorder="1" applyAlignment="1">
      <alignment horizontal="left" vertical="top" wrapText="1"/>
    </xf>
  </cellXfs>
  <cellStyles count="8">
    <cellStyle name="20% - Accent1 2" xfId="5" xr:uid="{F66EC660-5385-493B-9A79-CFA80E5D9753}"/>
    <cellStyle name="20% - Accent6 2" xfId="6" xr:uid="{BE983A11-5668-4EBD-8EB1-9C13E7DDA345}"/>
    <cellStyle name="Comma 2" xfId="4" xr:uid="{F5233433-B135-4487-8867-1AB1BF713C58}"/>
    <cellStyle name="Comma 2 2" xfId="7" xr:uid="{16F9710B-DEB7-4270-B902-D9A1DFE79773}"/>
    <cellStyle name="Heading 1" xfId="1" builtinId="16"/>
    <cellStyle name="Normal" xfId="0" builtinId="0"/>
    <cellStyle name="Normal 2" xfId="2" xr:uid="{F45294A4-546E-4822-A5A5-C2477CB8C7D8}"/>
    <cellStyle name="Normal 2 2 2" xfId="3" xr:uid="{C2A67752-DA4A-428E-9739-81417151F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1FDA-1C41-4791-A8C9-095E5170EFC8}">
  <sheetPr codeName="Sheet8">
    <tabColor theme="8"/>
  </sheetPr>
  <dimension ref="A1:BZ62"/>
  <sheetViews>
    <sheetView topLeftCell="A42" workbookViewId="0">
      <selection activeCell="A2" sqref="A2"/>
    </sheetView>
  </sheetViews>
  <sheetFormatPr defaultRowHeight="15.75" x14ac:dyDescent="0.25"/>
  <cols>
    <col min="1" max="1" width="122.140625" style="3" customWidth="1"/>
    <col min="2" max="2" width="64.140625" style="3" customWidth="1"/>
    <col min="3" max="78" width="9.140625" style="3"/>
  </cols>
  <sheetData>
    <row r="1" spans="1:78" s="2" customFormat="1" x14ac:dyDescent="0.25">
      <c r="A1" s="11" t="s">
        <v>586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row>
    <row r="2" spans="1:78" x14ac:dyDescent="0.25">
      <c r="A2" s="58"/>
    </row>
    <row r="3" spans="1:78" x14ac:dyDescent="0.25">
      <c r="A3" s="4" t="s">
        <v>619</v>
      </c>
    </row>
    <row r="5" spans="1:78" x14ac:dyDescent="0.25">
      <c r="A5" s="4" t="s">
        <v>582</v>
      </c>
    </row>
    <row r="6" spans="1:78" ht="30.75" x14ac:dyDescent="0.25">
      <c r="A6" s="5" t="s">
        <v>587</v>
      </c>
    </row>
    <row r="7" spans="1:78" ht="31.5" x14ac:dyDescent="0.25">
      <c r="A7" s="67" t="s">
        <v>588</v>
      </c>
    </row>
    <row r="8" spans="1:78" x14ac:dyDescent="0.25">
      <c r="A8" s="67" t="s">
        <v>584</v>
      </c>
    </row>
    <row r="9" spans="1:78" ht="31.5" x14ac:dyDescent="0.25">
      <c r="A9" s="67" t="s">
        <v>585</v>
      </c>
    </row>
    <row r="10" spans="1:78" ht="31.5" x14ac:dyDescent="0.25">
      <c r="A10" s="23" t="s">
        <v>589</v>
      </c>
    </row>
    <row r="11" spans="1:78" ht="46.5" x14ac:dyDescent="0.25">
      <c r="A11" s="23" t="s">
        <v>590</v>
      </c>
    </row>
    <row r="12" spans="1:78" ht="31.5" x14ac:dyDescent="0.25">
      <c r="A12" s="66" t="s">
        <v>591</v>
      </c>
    </row>
    <row r="13" spans="1:78" x14ac:dyDescent="0.25">
      <c r="A13" s="8"/>
    </row>
    <row r="14" spans="1:78" ht="75.75" x14ac:dyDescent="0.25">
      <c r="A14" s="6" t="s">
        <v>592</v>
      </c>
    </row>
    <row r="15" spans="1:78" ht="30.75" x14ac:dyDescent="0.25">
      <c r="A15" s="7" t="s">
        <v>610</v>
      </c>
    </row>
    <row r="16" spans="1:78" x14ac:dyDescent="0.25">
      <c r="A16" s="12" t="s">
        <v>611</v>
      </c>
    </row>
    <row r="17" spans="1:2" x14ac:dyDescent="0.25">
      <c r="A17" s="12" t="s">
        <v>612</v>
      </c>
    </row>
    <row r="18" spans="1:2" x14ac:dyDescent="0.25">
      <c r="A18" s="12" t="s">
        <v>613</v>
      </c>
    </row>
    <row r="19" spans="1:2" ht="30.75" x14ac:dyDescent="0.25">
      <c r="A19" s="7" t="s">
        <v>614</v>
      </c>
    </row>
    <row r="20" spans="1:2" x14ac:dyDescent="0.25">
      <c r="A20" s="8"/>
    </row>
    <row r="21" spans="1:2" ht="61.5" x14ac:dyDescent="0.25">
      <c r="A21" s="9" t="s">
        <v>581</v>
      </c>
    </row>
    <row r="24" spans="1:2" x14ac:dyDescent="0.25">
      <c r="A24" s="13" t="s">
        <v>593</v>
      </c>
    </row>
    <row r="25" spans="1:2" x14ac:dyDescent="0.25">
      <c r="A25" s="19" t="s">
        <v>0</v>
      </c>
      <c r="B25" s="19" t="s">
        <v>1</v>
      </c>
    </row>
    <row r="26" spans="1:2" x14ac:dyDescent="0.25">
      <c r="A26" s="14" t="s">
        <v>2</v>
      </c>
      <c r="B26" s="17" t="str">
        <f>IFERROR(#REF!,"")</f>
        <v/>
      </c>
    </row>
    <row r="27" spans="1:2" x14ac:dyDescent="0.25">
      <c r="A27" s="15" t="s">
        <v>594</v>
      </c>
      <c r="B27" s="33" t="str">
        <f>IFERROR(INDEX('2024-25 MSIF Allocations'!B2:B154,MATCH('Spend return (2024 to 2025)'!B26,'2024-25 MSIF Allocations'!A2:A154,0)),"")</f>
        <v/>
      </c>
    </row>
    <row r="28" spans="1:2" x14ac:dyDescent="0.25">
      <c r="A28" s="16" t="s">
        <v>3</v>
      </c>
      <c r="B28" s="33" t="str">
        <f>IFERROR(#REF!,"")</f>
        <v/>
      </c>
    </row>
    <row r="29" spans="1:2" x14ac:dyDescent="0.25">
      <c r="A29" s="15" t="s">
        <v>4</v>
      </c>
      <c r="B29" s="18" t="str">
        <f>IFERROR(IF(#REF!="","",#REF!),"")</f>
        <v/>
      </c>
    </row>
    <row r="30" spans="1:2" x14ac:dyDescent="0.25">
      <c r="A30" s="14" t="s">
        <v>5</v>
      </c>
      <c r="B30" s="17" t="str">
        <f>IFERROR(IF(#REF!="","",#REF!),"")</f>
        <v/>
      </c>
    </row>
    <row r="33" spans="1:2" x14ac:dyDescent="0.25">
      <c r="A33" s="4" t="s">
        <v>595</v>
      </c>
      <c r="B33" s="4"/>
    </row>
    <row r="34" spans="1:2" x14ac:dyDescent="0.25">
      <c r="A34" s="19" t="s">
        <v>0</v>
      </c>
      <c r="B34" s="19" t="s">
        <v>1</v>
      </c>
    </row>
    <row r="35" spans="1:2" x14ac:dyDescent="0.25">
      <c r="A35" s="14" t="s">
        <v>6</v>
      </c>
      <c r="B35" s="68" t="s">
        <v>7</v>
      </c>
    </row>
    <row r="38" spans="1:2" x14ac:dyDescent="0.25">
      <c r="A38" s="4" t="s">
        <v>596</v>
      </c>
      <c r="B38" s="4"/>
    </row>
    <row r="39" spans="1:2" x14ac:dyDescent="0.25">
      <c r="A39" s="19" t="s">
        <v>0</v>
      </c>
      <c r="B39" s="19" t="s">
        <v>1</v>
      </c>
    </row>
    <row r="40" spans="1:2" x14ac:dyDescent="0.25">
      <c r="A40" s="15" t="s">
        <v>6</v>
      </c>
      <c r="B40" s="69" t="s">
        <v>9</v>
      </c>
    </row>
    <row r="43" spans="1:2" x14ac:dyDescent="0.25">
      <c r="A43" s="4" t="s">
        <v>597</v>
      </c>
    </row>
    <row r="44" spans="1:2" x14ac:dyDescent="0.25">
      <c r="A44" s="19" t="s">
        <v>0</v>
      </c>
      <c r="B44" s="19" t="s">
        <v>1</v>
      </c>
    </row>
    <row r="45" spans="1:2" x14ac:dyDescent="0.25">
      <c r="A45" s="15" t="s">
        <v>347</v>
      </c>
      <c r="B45" s="69" t="s">
        <v>495</v>
      </c>
    </row>
    <row r="46" spans="1:2" x14ac:dyDescent="0.25">
      <c r="A46" s="14" t="s">
        <v>11</v>
      </c>
      <c r="B46" s="68" t="s">
        <v>496</v>
      </c>
    </row>
    <row r="47" spans="1:2" x14ac:dyDescent="0.25">
      <c r="A47" s="14" t="s">
        <v>12</v>
      </c>
      <c r="B47" s="68" t="s">
        <v>496</v>
      </c>
    </row>
    <row r="50" spans="1:3" x14ac:dyDescent="0.25">
      <c r="A50" s="4" t="s">
        <v>598</v>
      </c>
    </row>
    <row r="51" spans="1:3" x14ac:dyDescent="0.25">
      <c r="A51" s="19" t="s">
        <v>0</v>
      </c>
      <c r="B51" s="19" t="s">
        <v>1</v>
      </c>
    </row>
    <row r="52" spans="1:3" x14ac:dyDescent="0.25">
      <c r="A52" s="14" t="s">
        <v>599</v>
      </c>
      <c r="B52" s="70">
        <v>26969400</v>
      </c>
    </row>
    <row r="53" spans="1:3" x14ac:dyDescent="0.25">
      <c r="A53" s="14" t="s">
        <v>600</v>
      </c>
      <c r="B53" s="70">
        <v>0</v>
      </c>
    </row>
    <row r="54" spans="1:3" x14ac:dyDescent="0.25">
      <c r="A54" s="14" t="s">
        <v>601</v>
      </c>
      <c r="B54" s="70">
        <v>0</v>
      </c>
    </row>
    <row r="55" spans="1:3" x14ac:dyDescent="0.25">
      <c r="A55" s="14" t="s">
        <v>602</v>
      </c>
      <c r="B55" s="70">
        <v>0</v>
      </c>
    </row>
    <row r="56" spans="1:3" x14ac:dyDescent="0.25">
      <c r="A56" s="20" t="s">
        <v>603</v>
      </c>
      <c r="B56" s="65">
        <f>IFERROR(SUM(B52:B55),"")</f>
        <v>26969400</v>
      </c>
      <c r="C56" s="42" t="str">
        <f>IFERROR(IF(B56&gt;B27,"Warning: total reported spend exceeds total allocation.",""),"")</f>
        <v/>
      </c>
    </row>
    <row r="58" spans="1:3" x14ac:dyDescent="0.25">
      <c r="A58" s="3" t="s">
        <v>13</v>
      </c>
    </row>
    <row r="61" spans="1:3" ht="31.5" x14ac:dyDescent="0.25">
      <c r="A61" s="22" t="s">
        <v>621</v>
      </c>
    </row>
    <row r="62" spans="1:3" ht="150.75" customHeight="1" x14ac:dyDescent="0.25">
      <c r="A62" s="59"/>
    </row>
  </sheetData>
  <sheetProtection algorithmName="SHA-512" hashValue="99iJDFTNe53n4APL7c2FKotND30LZQUGqrPlO6ht4WafPKGa0T0FtbgsVtFXoNw38t0BJvhgXV31zTJ/o2Y9tg==" saltValue="AEEa77I5A36lbbWf3CemUw==" spinCount="100000" sheet="1" selectLockedCells="1"/>
  <dataValidations count="4">
    <dataValidation type="custom" allowBlank="1" showInputMessage="1" showErrorMessage="1" errorTitle="Invalid Input" error="Please enter a number value greater than or equal to 0." sqref="B52" xr:uid="{575599B4-73AA-461A-B17D-EB86754467B6}">
      <formula1>AND(ISNUMBER(B52),B52&gt;=0)</formula1>
    </dataValidation>
    <dataValidation type="custom" allowBlank="1" showInputMessage="1" showErrorMessage="1" errorTitle="Invalid Input" error="Please enter a numeric value greater than or equal to 0." sqref="B53:B54" xr:uid="{124EF0C8-7BAE-4BF7-884B-441D9FE4D2BB}">
      <formula1>AND(ISNUMBER(B53),B53&gt;=0)</formula1>
    </dataValidation>
    <dataValidation type="custom" allowBlank="1" showInputMessage="1" showErrorMessage="1" errorTitle="Invalid Input" error="Please enter a numeric value that is greater than or equal to 0._x000a__x000a_Please note that the administrative costs of the fund must not exceed £5,000." sqref="B55" xr:uid="{C7BAD406-A234-433F-8C30-717A2CF4B40D}">
      <formula1>AND(ISNUMBER(B55),B55&gt;=0,B55&lt;=5000)</formula1>
    </dataValidation>
    <dataValidation type="textLength" errorStyle="warning" operator="lessThanOrEqual" allowBlank="1" showInputMessage="1" showErrorMessage="1" errorTitle="Invalid Input" error="Maximum character limit reached, please do not exceed 500 characters." sqref="A62" xr:uid="{6EB3FFBD-3B4C-45BD-819A-742A3BD65CDC}">
      <formula1>500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57D770A-EE93-4B8F-B64C-F8A90F87EC26}">
          <x14:formula1>
            <xm:f>'Source - Dropdowns'!$A$1:$A$2</xm:f>
          </x14:formula1>
          <xm:sqref>B35</xm:sqref>
        </x14:dataValidation>
        <x14:dataValidation type="list" allowBlank="1" showInputMessage="1" showErrorMessage="1" xr:uid="{E252F1C7-A513-407B-B4A1-C2D6D66C711D}">
          <x14:formula1>
            <xm:f>'Source - Dropdowns'!$A$5:$A$6</xm:f>
          </x14:formula1>
          <xm:sqref>B40</xm:sqref>
        </x14:dataValidation>
        <x14:dataValidation type="list" allowBlank="1" showInputMessage="1" showErrorMessage="1" xr:uid="{A51987CF-4D43-4A83-9349-3E6CD6F8CD6C}">
          <x14:formula1>
            <xm:f>'Source - Dropdowns'!$A$9:$A$10</xm:f>
          </x14:formula1>
          <xm:sqref>B45:B47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19DB-71ED-4594-AD48-6A3057695ABE}">
  <sheetPr codeName="Sheet9">
    <tabColor theme="8"/>
  </sheetPr>
  <dimension ref="A1:BL137"/>
  <sheetViews>
    <sheetView tabSelected="1" topLeftCell="B26" zoomScaleNormal="100" workbookViewId="0">
      <selection activeCell="C33" sqref="C33"/>
    </sheetView>
  </sheetViews>
  <sheetFormatPr defaultRowHeight="15.75" x14ac:dyDescent="0.25"/>
  <cols>
    <col min="1" max="1" width="122.140625" style="3" customWidth="1"/>
    <col min="2" max="2" width="28.42578125" style="3" customWidth="1"/>
    <col min="3" max="3" width="28.5703125" style="3" customWidth="1"/>
    <col min="4" max="4" width="28.42578125" style="3" customWidth="1"/>
    <col min="5" max="64" width="9.140625" style="3"/>
  </cols>
  <sheetData>
    <row r="1" spans="1:64" s="2" customFormat="1" x14ac:dyDescent="0.25">
      <c r="A1" s="11" t="s">
        <v>586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row>
    <row r="2" spans="1:64" x14ac:dyDescent="0.25">
      <c r="A2" s="58"/>
    </row>
    <row r="3" spans="1:64" x14ac:dyDescent="0.25">
      <c r="A3" s="4" t="s">
        <v>620</v>
      </c>
    </row>
    <row r="5" spans="1:64" x14ac:dyDescent="0.25">
      <c r="A5" s="21" t="s">
        <v>14</v>
      </c>
    </row>
    <row r="6" spans="1:64" ht="30.75" x14ac:dyDescent="0.25">
      <c r="A6" s="21" t="s">
        <v>604</v>
      </c>
    </row>
    <row r="7" spans="1:64" x14ac:dyDescent="0.25">
      <c r="A7" s="21" t="s">
        <v>15</v>
      </c>
    </row>
    <row r="10" spans="1:64" x14ac:dyDescent="0.25">
      <c r="A10" s="27" t="s">
        <v>583</v>
      </c>
    </row>
    <row r="11" spans="1:64" ht="45.75" x14ac:dyDescent="0.25">
      <c r="A11" s="34" t="s">
        <v>605</v>
      </c>
    </row>
    <row r="12" spans="1:64" x14ac:dyDescent="0.25">
      <c r="A12" s="30"/>
    </row>
    <row r="13" spans="1:64" ht="31.5" x14ac:dyDescent="0.25">
      <c r="A13" s="23" t="s">
        <v>16</v>
      </c>
    </row>
    <row r="14" spans="1:64" x14ac:dyDescent="0.25">
      <c r="A14" s="24"/>
    </row>
    <row r="15" spans="1:64" x14ac:dyDescent="0.25">
      <c r="A15" s="24" t="s">
        <v>17</v>
      </c>
    </row>
    <row r="16" spans="1:64" x14ac:dyDescent="0.25">
      <c r="A16" s="25" t="s">
        <v>615</v>
      </c>
    </row>
    <row r="17" spans="1:5" x14ac:dyDescent="0.25">
      <c r="A17" s="25" t="s">
        <v>616</v>
      </c>
    </row>
    <row r="18" spans="1:5" ht="30.75" x14ac:dyDescent="0.25">
      <c r="A18" s="26" t="s">
        <v>623</v>
      </c>
    </row>
    <row r="19" spans="1:5" ht="45.75" x14ac:dyDescent="0.25">
      <c r="A19" s="26" t="s">
        <v>617</v>
      </c>
    </row>
    <row r="20" spans="1:5" x14ac:dyDescent="0.25">
      <c r="A20" s="25" t="s">
        <v>609</v>
      </c>
    </row>
    <row r="21" spans="1:5" ht="45.75" x14ac:dyDescent="0.25">
      <c r="A21" s="26" t="s">
        <v>618</v>
      </c>
    </row>
    <row r="22" spans="1:5" x14ac:dyDescent="0.25">
      <c r="A22" s="24"/>
    </row>
    <row r="23" spans="1:5" x14ac:dyDescent="0.25">
      <c r="A23" s="71" t="s">
        <v>624</v>
      </c>
    </row>
    <row r="26" spans="1:5" x14ac:dyDescent="0.25">
      <c r="A26" s="4" t="s">
        <v>18</v>
      </c>
    </row>
    <row r="27" spans="1:5" ht="90" customHeight="1" x14ac:dyDescent="0.25">
      <c r="A27" s="19" t="s">
        <v>0</v>
      </c>
      <c r="B27" s="44" t="s">
        <v>606</v>
      </c>
      <c r="C27" s="44" t="s">
        <v>607</v>
      </c>
      <c r="D27" s="44" t="s">
        <v>608</v>
      </c>
    </row>
    <row r="28" spans="1:5" x14ac:dyDescent="0.25">
      <c r="A28" s="28" t="s">
        <v>19</v>
      </c>
      <c r="B28" s="45" t="str">
        <f>IFERROR(#REF!,"")</f>
        <v/>
      </c>
      <c r="C28" s="72">
        <f>26.21*1.047</f>
        <v>27.441869999999998</v>
      </c>
      <c r="D28" s="57" t="str">
        <f t="shared" ref="D28:D33" si="0">IFERROR((C28-B28)/B28,"")</f>
        <v/>
      </c>
    </row>
    <row r="29" spans="1:5" x14ac:dyDescent="0.25">
      <c r="A29" s="29" t="s">
        <v>20</v>
      </c>
      <c r="B29" s="45" t="str">
        <f>IFERROR(#REF!,"")</f>
        <v/>
      </c>
      <c r="C29" s="72">
        <f>884.06*1.042</f>
        <v>921.19051999999999</v>
      </c>
      <c r="D29" s="57" t="str">
        <f t="shared" si="0"/>
        <v/>
      </c>
    </row>
    <row r="30" spans="1:5" x14ac:dyDescent="0.25">
      <c r="A30" s="29" t="s">
        <v>21</v>
      </c>
      <c r="B30" s="45" t="str">
        <f>IFERROR(#REF!,"")</f>
        <v/>
      </c>
      <c r="C30" s="72">
        <f>1081.2*1.043</f>
        <v>1127.6915999999999</v>
      </c>
      <c r="D30" s="57" t="str">
        <f t="shared" si="0"/>
        <v/>
      </c>
      <c r="E30" s="42" t="str">
        <f>IFERROR(IF((C30-C29)&gt;150,"Reminder: Nursing care fee rates should EXCLUDE Funded Nursing Care",""),"")</f>
        <v>Reminder: Nursing care fee rates should EXCLUDE Funded Nursing Care</v>
      </c>
    </row>
    <row r="31" spans="1:5" x14ac:dyDescent="0.25">
      <c r="A31" s="29" t="s">
        <v>22</v>
      </c>
      <c r="B31" s="45" t="str">
        <f>IFERROR(#REF!,"")</f>
        <v/>
      </c>
      <c r="C31" s="72">
        <f>1605.41*1.0485</f>
        <v>1683.272385</v>
      </c>
      <c r="D31" s="57" t="str">
        <f t="shared" si="0"/>
        <v/>
      </c>
    </row>
    <row r="32" spans="1:5" x14ac:dyDescent="0.25">
      <c r="A32" s="29" t="s">
        <v>23</v>
      </c>
      <c r="B32" s="45" t="str">
        <f>IFERROR(#REF!,"")</f>
        <v/>
      </c>
      <c r="C32" s="72">
        <f>1309.29*1.0485</f>
        <v>1372.790565</v>
      </c>
      <c r="D32" s="57" t="str">
        <f t="shared" si="0"/>
        <v/>
      </c>
      <c r="E32" s="42" t="str">
        <f>IFERROR(IF((C32-C31)&gt;150,"Reminder: Nursing care fee rates should EXCLUDE Funded Nursing Care",""),"")</f>
        <v/>
      </c>
    </row>
    <row r="33" spans="1:4" ht="30.75" x14ac:dyDescent="0.25">
      <c r="A33" s="29" t="s">
        <v>24</v>
      </c>
      <c r="B33" s="45" t="str">
        <f>IFERROR(#REF!,"")</f>
        <v/>
      </c>
      <c r="C33" s="72">
        <f>18.79*1.0502</f>
        <v>19.733257999999999</v>
      </c>
      <c r="D33" s="57" t="str">
        <f t="shared" si="0"/>
        <v/>
      </c>
    </row>
    <row r="34" spans="1:4" x14ac:dyDescent="0.25">
      <c r="A34" s="21"/>
    </row>
    <row r="35" spans="1:4" ht="26.25" x14ac:dyDescent="0.25">
      <c r="A35" s="32" t="s">
        <v>625</v>
      </c>
    </row>
    <row r="36" spans="1:4" x14ac:dyDescent="0.25">
      <c r="A36" s="31" t="s">
        <v>25</v>
      </c>
    </row>
    <row r="39" spans="1:4" ht="46.5" customHeight="1" x14ac:dyDescent="0.25">
      <c r="A39" s="22" t="s">
        <v>622</v>
      </c>
    </row>
    <row r="40" spans="1:4" ht="300.75" customHeight="1" x14ac:dyDescent="0.25">
      <c r="A40" s="60"/>
    </row>
    <row r="137" spans="44:44" x14ac:dyDescent="0.25">
      <c r="AR137" s="61" t="s">
        <v>504</v>
      </c>
    </row>
  </sheetData>
  <sheetProtection algorithmName="SHA-512" hashValue="iq2WuTnvRVhyzQqZAEd7N1Xo32db+XUAHSBytyoA8wK4K+nJtOgFAqnM4EnCMgbWdwB4vE7QfL6UndI+v7xA0A==" saltValue="4P+VBotUeu4oOEg4/PSgGQ==" spinCount="100000" sheet="1" selectLockedCells="1"/>
  <dataValidations count="2">
    <dataValidation type="custom" allowBlank="1" showInputMessage="1" showErrorMessage="1" errorTitle="Invalid Input" error="Please enter a numeric value greater than 0." sqref="C28:C33" xr:uid="{7A7C0307-9336-454A-97AC-B911583B2E51}">
      <formula1>AND(ISNUMBER(C28),C28&gt;=0)</formula1>
    </dataValidation>
    <dataValidation type="textLength" errorStyle="warning" operator="lessThanOrEqual" allowBlank="1" showInputMessage="1" showErrorMessage="1" errorTitle="Invalid Input" error="Max character limit reached. Please do not exceed 1,000 characters." sqref="A40" xr:uid="{01A4F788-28DC-40F6-BA7B-6CC11F155F00}">
      <formula1>1000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8786-C303-4D03-B430-5C5CD12C1848}">
  <sheetPr codeName="Sheet18"/>
  <dimension ref="A1:BP5"/>
  <sheetViews>
    <sheetView workbookViewId="0">
      <selection activeCell="BD5" sqref="BD5"/>
    </sheetView>
  </sheetViews>
  <sheetFormatPr defaultRowHeight="15" x14ac:dyDescent="0.25"/>
  <cols>
    <col min="1" max="1" width="15.28515625" customWidth="1"/>
    <col min="2" max="2" width="10.140625" bestFit="1" customWidth="1"/>
    <col min="3" max="3" width="13.5703125" bestFit="1" customWidth="1"/>
    <col min="6" max="6" width="11" bestFit="1" customWidth="1"/>
    <col min="7" max="7" width="11.5703125" customWidth="1"/>
    <col min="10" max="10" width="11.28515625" customWidth="1"/>
    <col min="56" max="56" width="10.85546875" customWidth="1"/>
  </cols>
  <sheetData>
    <row r="1" spans="1:68" x14ac:dyDescent="0.25">
      <c r="A1" s="62" t="s">
        <v>499</v>
      </c>
      <c r="B1" s="62" t="s">
        <v>505</v>
      </c>
      <c r="C1" s="62" t="s">
        <v>507</v>
      </c>
      <c r="D1" s="62" t="s">
        <v>509</v>
      </c>
      <c r="E1" s="62" t="s">
        <v>509</v>
      </c>
      <c r="F1" s="62" t="s">
        <v>512</v>
      </c>
      <c r="G1" s="62" t="s">
        <v>512</v>
      </c>
      <c r="H1" s="62" t="s">
        <v>515</v>
      </c>
      <c r="I1" s="62" t="s">
        <v>515</v>
      </c>
      <c r="J1" s="62" t="s">
        <v>515</v>
      </c>
      <c r="K1" s="62" t="s">
        <v>515</v>
      </c>
      <c r="L1" s="62" t="s">
        <v>515</v>
      </c>
      <c r="M1" s="62" t="s">
        <v>515</v>
      </c>
      <c r="N1" s="62" t="s">
        <v>515</v>
      </c>
      <c r="O1" s="62" t="s">
        <v>515</v>
      </c>
      <c r="P1" s="62" t="s">
        <v>515</v>
      </c>
      <c r="Q1" s="62" t="s">
        <v>515</v>
      </c>
      <c r="R1" s="62" t="s">
        <v>515</v>
      </c>
      <c r="S1" s="62" t="s">
        <v>515</v>
      </c>
      <c r="T1" s="62" t="s">
        <v>515</v>
      </c>
      <c r="U1" s="62" t="s">
        <v>515</v>
      </c>
      <c r="V1" s="62" t="s">
        <v>515</v>
      </c>
      <c r="W1" s="62" t="s">
        <v>515</v>
      </c>
      <c r="X1" s="62" t="s">
        <v>515</v>
      </c>
      <c r="Y1" s="62" t="s">
        <v>515</v>
      </c>
      <c r="Z1" s="62" t="s">
        <v>515</v>
      </c>
      <c r="AA1" s="62" t="s">
        <v>515</v>
      </c>
      <c r="AB1" s="62" t="s">
        <v>521</v>
      </c>
      <c r="AC1" s="62" t="s">
        <v>521</v>
      </c>
      <c r="AD1" s="62" t="s">
        <v>521</v>
      </c>
      <c r="AE1" s="62" t="s">
        <v>521</v>
      </c>
      <c r="AF1" s="62" t="s">
        <v>521</v>
      </c>
      <c r="AG1" s="62" t="s">
        <v>521</v>
      </c>
      <c r="AH1" s="62" t="s">
        <v>521</v>
      </c>
      <c r="AI1" s="62" t="s">
        <v>521</v>
      </c>
      <c r="AJ1" s="62" t="s">
        <v>544</v>
      </c>
      <c r="AK1" s="62" t="s">
        <v>544</v>
      </c>
      <c r="AL1" s="62" t="s">
        <v>544</v>
      </c>
      <c r="AM1" s="62" t="s">
        <v>544</v>
      </c>
      <c r="AN1" s="62" t="s">
        <v>549</v>
      </c>
      <c r="AO1" s="62" t="s">
        <v>549</v>
      </c>
      <c r="AP1" s="62" t="s">
        <v>549</v>
      </c>
      <c r="AQ1" s="62" t="s">
        <v>549</v>
      </c>
      <c r="AR1" s="62" t="s">
        <v>549</v>
      </c>
      <c r="AS1" s="62" t="s">
        <v>549</v>
      </c>
      <c r="AT1" s="62" t="s">
        <v>515</v>
      </c>
      <c r="AU1" s="62" t="s">
        <v>515</v>
      </c>
      <c r="AV1" s="62" t="s">
        <v>515</v>
      </c>
      <c r="AW1" s="62" t="s">
        <v>515</v>
      </c>
      <c r="AX1" s="62" t="s">
        <v>515</v>
      </c>
      <c r="AY1" s="62" t="s">
        <v>515</v>
      </c>
      <c r="AZ1" s="62" t="s">
        <v>515</v>
      </c>
      <c r="BA1" s="62" t="s">
        <v>515</v>
      </c>
      <c r="BB1" s="62" t="s">
        <v>515</v>
      </c>
      <c r="BC1" s="62" t="s">
        <v>515</v>
      </c>
      <c r="BD1" s="62" t="s">
        <v>515</v>
      </c>
      <c r="BE1" s="62" t="s">
        <v>515</v>
      </c>
      <c r="BF1" s="62" t="s">
        <v>521</v>
      </c>
      <c r="BG1" s="62" t="s">
        <v>521</v>
      </c>
      <c r="BH1" s="62" t="s">
        <v>521</v>
      </c>
      <c r="BI1" s="62" t="s">
        <v>521</v>
      </c>
      <c r="BJ1" s="62" t="s">
        <v>521</v>
      </c>
      <c r="BK1" s="62" t="s">
        <v>521</v>
      </c>
      <c r="BL1" s="62" t="s">
        <v>521</v>
      </c>
      <c r="BM1" s="62" t="s">
        <v>544</v>
      </c>
      <c r="BN1" s="62" t="s">
        <v>549</v>
      </c>
      <c r="BO1" s="62" t="s">
        <v>578</v>
      </c>
      <c r="BP1" s="63" t="s">
        <v>578</v>
      </c>
    </row>
    <row r="2" spans="1:68" x14ac:dyDescent="0.25">
      <c r="A2" s="62" t="s">
        <v>500</v>
      </c>
      <c r="B2" s="62">
        <v>1</v>
      </c>
      <c r="C2" s="62">
        <v>1</v>
      </c>
      <c r="D2" s="62">
        <v>1</v>
      </c>
      <c r="E2" s="62">
        <v>2</v>
      </c>
      <c r="F2" s="62">
        <v>1</v>
      </c>
      <c r="G2" s="62">
        <v>2</v>
      </c>
      <c r="H2" s="62">
        <v>1</v>
      </c>
      <c r="I2" s="62">
        <v>2</v>
      </c>
      <c r="J2" s="62">
        <v>3</v>
      </c>
      <c r="K2" s="62">
        <v>4</v>
      </c>
      <c r="L2" s="62">
        <v>5</v>
      </c>
      <c r="M2" s="62">
        <v>6</v>
      </c>
      <c r="N2" s="62">
        <v>7</v>
      </c>
      <c r="O2" s="62">
        <v>8</v>
      </c>
      <c r="P2" s="62">
        <v>9</v>
      </c>
      <c r="Q2" s="62">
        <v>10</v>
      </c>
      <c r="R2" s="62">
        <v>11</v>
      </c>
      <c r="S2" s="62">
        <v>12</v>
      </c>
      <c r="T2" s="62">
        <v>13</v>
      </c>
      <c r="U2" s="62">
        <v>14</v>
      </c>
      <c r="V2" s="62">
        <v>15</v>
      </c>
      <c r="W2" s="62">
        <v>16</v>
      </c>
      <c r="X2" s="62">
        <v>17</v>
      </c>
      <c r="Y2" s="62">
        <v>18</v>
      </c>
      <c r="Z2" s="62">
        <v>19</v>
      </c>
      <c r="AA2" s="62">
        <v>20</v>
      </c>
      <c r="AB2" s="62">
        <v>1</v>
      </c>
      <c r="AC2" s="62">
        <v>2</v>
      </c>
      <c r="AD2" s="62">
        <v>3</v>
      </c>
      <c r="AE2" s="62">
        <v>4</v>
      </c>
      <c r="AF2" s="62">
        <v>5</v>
      </c>
      <c r="AG2" s="62">
        <v>6</v>
      </c>
      <c r="AH2" s="62">
        <v>7</v>
      </c>
      <c r="AI2" s="62">
        <v>8</v>
      </c>
      <c r="AJ2" s="62">
        <v>1</v>
      </c>
      <c r="AK2" s="62">
        <v>2</v>
      </c>
      <c r="AL2" s="62">
        <v>3</v>
      </c>
      <c r="AM2" s="62">
        <v>4</v>
      </c>
      <c r="AN2" s="62">
        <v>1</v>
      </c>
      <c r="AO2" s="62">
        <v>2</v>
      </c>
      <c r="AP2" s="62">
        <v>3</v>
      </c>
      <c r="AQ2" s="62">
        <v>4</v>
      </c>
      <c r="AR2" s="62">
        <v>5</v>
      </c>
      <c r="AS2" s="62">
        <v>6</v>
      </c>
      <c r="AT2" s="62">
        <v>21</v>
      </c>
      <c r="AU2" s="62">
        <v>22</v>
      </c>
      <c r="AV2" s="62">
        <v>23</v>
      </c>
      <c r="AW2" s="62">
        <v>24</v>
      </c>
      <c r="AX2" s="62">
        <v>25</v>
      </c>
      <c r="AY2" s="62">
        <v>26</v>
      </c>
      <c r="AZ2" s="62">
        <v>27</v>
      </c>
      <c r="BA2" s="62">
        <v>28</v>
      </c>
      <c r="BB2" s="62">
        <v>29</v>
      </c>
      <c r="BC2" s="62">
        <v>30</v>
      </c>
      <c r="BD2" s="62">
        <v>31</v>
      </c>
      <c r="BE2" s="62">
        <v>32</v>
      </c>
      <c r="BF2" s="62">
        <v>9</v>
      </c>
      <c r="BG2" s="62">
        <v>10</v>
      </c>
      <c r="BH2" s="62">
        <v>11</v>
      </c>
      <c r="BI2" s="62">
        <v>12</v>
      </c>
      <c r="BJ2" s="62">
        <v>13</v>
      </c>
      <c r="BK2" s="62">
        <v>14</v>
      </c>
      <c r="BL2" s="62">
        <v>15</v>
      </c>
      <c r="BM2" s="62">
        <v>5</v>
      </c>
      <c r="BN2" s="62">
        <v>7</v>
      </c>
      <c r="BO2" s="62">
        <v>1</v>
      </c>
      <c r="BP2" s="63">
        <v>2</v>
      </c>
    </row>
    <row r="3" spans="1:68" ht="30" x14ac:dyDescent="0.25">
      <c r="A3" s="62" t="s">
        <v>501</v>
      </c>
      <c r="B3" s="62" t="str">
        <f t="shared" ref="B3:G3" si="0">B1&amp;"."&amp;B2</f>
        <v>LANAME.1</v>
      </c>
      <c r="C3" s="62" t="str">
        <f t="shared" si="0"/>
        <v>LAONSCODE.1</v>
      </c>
      <c r="D3" s="62" t="str">
        <f t="shared" si="0"/>
        <v>FUND.1</v>
      </c>
      <c r="E3" s="62" t="str">
        <f t="shared" si="0"/>
        <v>FUND.2</v>
      </c>
      <c r="F3" s="62" t="str">
        <f t="shared" si="0"/>
        <v>CONTACT.1</v>
      </c>
      <c r="G3" s="62" t="str">
        <f t="shared" si="0"/>
        <v>CONTACT.2</v>
      </c>
      <c r="H3" s="62" t="str">
        <f t="shared" ref="H3:R3" si="1">H1&amp;"."&amp;H2</f>
        <v>SPEND.1</v>
      </c>
      <c r="I3" s="62" t="str">
        <f t="shared" si="1"/>
        <v>SPEND.2</v>
      </c>
      <c r="J3" s="62" t="str">
        <f t="shared" si="1"/>
        <v>SPEND.3</v>
      </c>
      <c r="K3" s="62" t="str">
        <f t="shared" si="1"/>
        <v>SPEND.4</v>
      </c>
      <c r="L3" s="62" t="str">
        <f t="shared" si="1"/>
        <v>SPEND.5</v>
      </c>
      <c r="M3" s="62" t="str">
        <f t="shared" si="1"/>
        <v>SPEND.6</v>
      </c>
      <c r="N3" s="62" t="str">
        <f t="shared" si="1"/>
        <v>SPEND.7</v>
      </c>
      <c r="O3" s="62" t="str">
        <f t="shared" si="1"/>
        <v>SPEND.8</v>
      </c>
      <c r="P3" s="62" t="str">
        <f t="shared" si="1"/>
        <v>SPEND.9</v>
      </c>
      <c r="Q3" s="62" t="str">
        <f t="shared" si="1"/>
        <v>SPEND.10</v>
      </c>
      <c r="R3" s="62" t="str">
        <f t="shared" si="1"/>
        <v>SPEND.11</v>
      </c>
      <c r="S3" s="62" t="str">
        <f t="shared" ref="S3:AX3" si="2">S1&amp;"."&amp;S2</f>
        <v>SPEND.12</v>
      </c>
      <c r="T3" s="62" t="str">
        <f t="shared" si="2"/>
        <v>SPEND.13</v>
      </c>
      <c r="U3" s="62" t="str">
        <f t="shared" si="2"/>
        <v>SPEND.14</v>
      </c>
      <c r="V3" s="62" t="str">
        <f t="shared" si="2"/>
        <v>SPEND.15</v>
      </c>
      <c r="W3" s="62" t="str">
        <f t="shared" si="2"/>
        <v>SPEND.16</v>
      </c>
      <c r="X3" s="62" t="str">
        <f t="shared" si="2"/>
        <v>SPEND.17</v>
      </c>
      <c r="Y3" s="62" t="str">
        <f t="shared" si="2"/>
        <v>SPEND.18</v>
      </c>
      <c r="Z3" s="62" t="str">
        <f t="shared" si="2"/>
        <v>SPEND.19</v>
      </c>
      <c r="AA3" s="62" t="str">
        <f t="shared" si="2"/>
        <v>SPEND.20</v>
      </c>
      <c r="AB3" s="62" t="str">
        <f t="shared" si="2"/>
        <v>FEE.1</v>
      </c>
      <c r="AC3" s="62" t="str">
        <f t="shared" si="2"/>
        <v>FEE.2</v>
      </c>
      <c r="AD3" s="62" t="str">
        <f t="shared" si="2"/>
        <v>FEE.3</v>
      </c>
      <c r="AE3" s="62" t="str">
        <f t="shared" si="2"/>
        <v>FEE.4</v>
      </c>
      <c r="AF3" s="62" t="str">
        <f t="shared" si="2"/>
        <v>FEE.5</v>
      </c>
      <c r="AG3" s="62" t="str">
        <f t="shared" si="2"/>
        <v>FEE.6</v>
      </c>
      <c r="AH3" s="62" t="str">
        <f t="shared" si="2"/>
        <v>FEE.7</v>
      </c>
      <c r="AI3" s="62" t="str">
        <f t="shared" si="2"/>
        <v>FEE.8</v>
      </c>
      <c r="AJ3" s="62" t="str">
        <f t="shared" si="2"/>
        <v>WAIT.1</v>
      </c>
      <c r="AK3" s="62" t="str">
        <f t="shared" si="2"/>
        <v>WAIT.2</v>
      </c>
      <c r="AL3" s="62" t="str">
        <f t="shared" si="2"/>
        <v>WAIT.3</v>
      </c>
      <c r="AM3" s="62" t="str">
        <f t="shared" si="2"/>
        <v>WAIT.4</v>
      </c>
      <c r="AN3" s="62" t="str">
        <f t="shared" si="2"/>
        <v>WORK.1</v>
      </c>
      <c r="AO3" s="62" t="str">
        <f t="shared" si="2"/>
        <v>WORK.2</v>
      </c>
      <c r="AP3" s="62" t="str">
        <f t="shared" si="2"/>
        <v>WORK.3</v>
      </c>
      <c r="AQ3" s="62" t="str">
        <f t="shared" si="2"/>
        <v>WORK.4</v>
      </c>
      <c r="AR3" s="62" t="str">
        <f t="shared" si="2"/>
        <v>WORK.5</v>
      </c>
      <c r="AS3" s="62" t="str">
        <f t="shared" si="2"/>
        <v>WORK.6</v>
      </c>
      <c r="AT3" s="62" t="str">
        <f t="shared" si="2"/>
        <v>SPEND.21</v>
      </c>
      <c r="AU3" s="62" t="str">
        <f t="shared" si="2"/>
        <v>SPEND.22</v>
      </c>
      <c r="AV3" s="62" t="str">
        <f t="shared" si="2"/>
        <v>SPEND.23</v>
      </c>
      <c r="AW3" s="62" t="str">
        <f t="shared" si="2"/>
        <v>SPEND.24</v>
      </c>
      <c r="AX3" s="62" t="str">
        <f t="shared" si="2"/>
        <v>SPEND.25</v>
      </c>
      <c r="AY3" s="62" t="str">
        <f t="shared" ref="AY3:BP3" si="3">AY1&amp;"."&amp;AY2</f>
        <v>SPEND.26</v>
      </c>
      <c r="AZ3" s="62" t="str">
        <f t="shared" si="3"/>
        <v>SPEND.27</v>
      </c>
      <c r="BA3" s="62" t="str">
        <f t="shared" si="3"/>
        <v>SPEND.28</v>
      </c>
      <c r="BB3" s="62" t="str">
        <f t="shared" si="3"/>
        <v>SPEND.29</v>
      </c>
      <c r="BC3" s="62" t="str">
        <f t="shared" si="3"/>
        <v>SPEND.30</v>
      </c>
      <c r="BD3" s="62" t="str">
        <f t="shared" si="3"/>
        <v>SPEND.31</v>
      </c>
      <c r="BE3" s="62" t="str">
        <f t="shared" si="3"/>
        <v>SPEND.32</v>
      </c>
      <c r="BF3" s="62" t="str">
        <f t="shared" si="3"/>
        <v>FEE.9</v>
      </c>
      <c r="BG3" s="62" t="str">
        <f t="shared" si="3"/>
        <v>FEE.10</v>
      </c>
      <c r="BH3" s="62" t="str">
        <f t="shared" si="3"/>
        <v>FEE.11</v>
      </c>
      <c r="BI3" s="62" t="str">
        <f t="shared" si="3"/>
        <v>FEE.12</v>
      </c>
      <c r="BJ3" s="62" t="str">
        <f t="shared" si="3"/>
        <v>FEE.13</v>
      </c>
      <c r="BK3" s="62" t="str">
        <f t="shared" si="3"/>
        <v>FEE.14</v>
      </c>
      <c r="BL3" s="62" t="str">
        <f t="shared" si="3"/>
        <v>FEE.15</v>
      </c>
      <c r="BM3" s="62" t="str">
        <f t="shared" si="3"/>
        <v>WAIT.5</v>
      </c>
      <c r="BN3" s="62" t="str">
        <f t="shared" si="3"/>
        <v>WORK.7</v>
      </c>
      <c r="BO3" s="62" t="str">
        <f t="shared" si="3"/>
        <v>OTHER.1</v>
      </c>
      <c r="BP3" s="63" t="str">
        <f t="shared" si="3"/>
        <v>OTHER.2</v>
      </c>
    </row>
    <row r="4" spans="1:68" ht="75" x14ac:dyDescent="0.25">
      <c r="A4" s="62" t="s">
        <v>502</v>
      </c>
      <c r="B4" s="62" t="s">
        <v>506</v>
      </c>
      <c r="C4" s="62" t="s">
        <v>508</v>
      </c>
      <c r="D4" s="62" t="s">
        <v>510</v>
      </c>
      <c r="E4" s="62" t="s">
        <v>511</v>
      </c>
      <c r="F4" s="62" t="s">
        <v>513</v>
      </c>
      <c r="G4" s="62" t="s">
        <v>514</v>
      </c>
      <c r="H4" s="62" t="s">
        <v>516</v>
      </c>
      <c r="I4" s="62" t="s">
        <v>517</v>
      </c>
      <c r="J4" s="62" t="s">
        <v>518</v>
      </c>
      <c r="K4" s="62" t="s">
        <v>519</v>
      </c>
      <c r="L4" s="62" t="s">
        <v>520</v>
      </c>
      <c r="M4" s="62" t="s">
        <v>526</v>
      </c>
      <c r="N4" s="62" t="s">
        <v>527</v>
      </c>
      <c r="O4" s="62" t="s">
        <v>528</v>
      </c>
      <c r="P4" s="62" t="s">
        <v>529</v>
      </c>
      <c r="Q4" s="62" t="s">
        <v>530</v>
      </c>
      <c r="R4" s="62" t="s">
        <v>566</v>
      </c>
      <c r="S4" s="62" t="s">
        <v>522</v>
      </c>
      <c r="T4" s="62" t="s">
        <v>523</v>
      </c>
      <c r="U4" s="62" t="s">
        <v>524</v>
      </c>
      <c r="V4" s="62" t="s">
        <v>525</v>
      </c>
      <c r="W4" s="62" t="s">
        <v>531</v>
      </c>
      <c r="X4" s="62" t="s">
        <v>532</v>
      </c>
      <c r="Y4" s="62" t="s">
        <v>533</v>
      </c>
      <c r="Z4" s="62" t="s">
        <v>534</v>
      </c>
      <c r="AA4" s="62" t="s">
        <v>535</v>
      </c>
      <c r="AB4" s="62" t="s">
        <v>536</v>
      </c>
      <c r="AC4" s="62" t="s">
        <v>537</v>
      </c>
      <c r="AD4" s="62" t="s">
        <v>538</v>
      </c>
      <c r="AE4" s="62" t="s">
        <v>539</v>
      </c>
      <c r="AF4" s="62" t="s">
        <v>540</v>
      </c>
      <c r="AG4" s="62" t="s">
        <v>541</v>
      </c>
      <c r="AH4" s="62" t="s">
        <v>542</v>
      </c>
      <c r="AI4" s="62" t="s">
        <v>543</v>
      </c>
      <c r="AJ4" s="62" t="s">
        <v>545</v>
      </c>
      <c r="AK4" s="62" t="s">
        <v>546</v>
      </c>
      <c r="AL4" s="62" t="s">
        <v>547</v>
      </c>
      <c r="AM4" s="62" t="s">
        <v>548</v>
      </c>
      <c r="AN4" s="62" t="s">
        <v>550</v>
      </c>
      <c r="AO4" s="62" t="s">
        <v>551</v>
      </c>
      <c r="AP4" s="62" t="s">
        <v>552</v>
      </c>
      <c r="AQ4" s="62" t="s">
        <v>553</v>
      </c>
      <c r="AR4" s="62" t="s">
        <v>554</v>
      </c>
      <c r="AS4" s="62" t="s">
        <v>555</v>
      </c>
      <c r="AT4" s="62" t="s">
        <v>567</v>
      </c>
      <c r="AU4" s="62" t="s">
        <v>556</v>
      </c>
      <c r="AV4" s="62" t="s">
        <v>557</v>
      </c>
      <c r="AW4" s="62" t="s">
        <v>558</v>
      </c>
      <c r="AX4" s="62" t="s">
        <v>560</v>
      </c>
      <c r="AY4" s="62" t="s">
        <v>559</v>
      </c>
      <c r="AZ4" s="62" t="s">
        <v>561</v>
      </c>
      <c r="BA4" s="62" t="s">
        <v>563</v>
      </c>
      <c r="BB4" s="62" t="s">
        <v>562</v>
      </c>
      <c r="BC4" s="62" t="s">
        <v>568</v>
      </c>
      <c r="BD4" s="62" t="s">
        <v>564</v>
      </c>
      <c r="BE4" s="62" t="s">
        <v>565</v>
      </c>
      <c r="BF4" s="62" t="s">
        <v>569</v>
      </c>
      <c r="BG4" s="62" t="s">
        <v>570</v>
      </c>
      <c r="BH4" s="62" t="s">
        <v>571</v>
      </c>
      <c r="BI4" s="62" t="s">
        <v>572</v>
      </c>
      <c r="BJ4" s="62" t="s">
        <v>573</v>
      </c>
      <c r="BK4" s="62" t="s">
        <v>574</v>
      </c>
      <c r="BL4" s="62" t="s">
        <v>575</v>
      </c>
      <c r="BM4" s="62" t="s">
        <v>576</v>
      </c>
      <c r="BN4" s="62" t="s">
        <v>577</v>
      </c>
      <c r="BO4" s="62" t="s">
        <v>579</v>
      </c>
      <c r="BP4" s="63" t="s">
        <v>580</v>
      </c>
    </row>
    <row r="5" spans="1:68" ht="409.5" x14ac:dyDescent="0.25">
      <c r="A5" s="62" t="s">
        <v>503</v>
      </c>
      <c r="B5" s="62" t="e">
        <f>IF(ISBLANK(#REF!),"BLANK",#REF!)</f>
        <v>#REF!</v>
      </c>
      <c r="C5" s="62" t="e">
        <f>IF(ISBLANK(#REF!),"BLANK",INDEX('Source - LA list'!$B$2:$B$154,MATCH(#REF!,'Source - LA list'!$A$2:$A$154,0)))</f>
        <v>#REF!</v>
      </c>
      <c r="D5" s="62" t="e">
        <f>IF(ISBLANK(#REF!),"BLANK",#REF!)</f>
        <v>#REF!</v>
      </c>
      <c r="E5" s="62" t="e">
        <f>IF(ISBLANK(#REF!),"BLANK",#REF!)</f>
        <v>#REF!</v>
      </c>
      <c r="F5" s="62" t="e">
        <f>IF(ISBLANK(#REF!),"BLANK",#REF!)</f>
        <v>#REF!</v>
      </c>
      <c r="G5" s="62" t="e">
        <f>IF(ISBLANK(#REF!),"BLANK",#REF!)</f>
        <v>#REF!</v>
      </c>
      <c r="H5" s="62" t="e">
        <f>IF(ISBLANK(#REF!),"BLANK",#REF!)</f>
        <v>#REF!</v>
      </c>
      <c r="I5" s="62" t="e">
        <f>IF(ISBLANK(#REF!),"BLANK",#REF!)</f>
        <v>#REF!</v>
      </c>
      <c r="J5" s="62" t="e">
        <f>IF(ISBLANK(#REF!),"BLANK",#REF!)</f>
        <v>#REF!</v>
      </c>
      <c r="K5" s="62" t="e">
        <f>IF(ISBLANK(#REF!),"BLANK",#REF!)</f>
        <v>#REF!</v>
      </c>
      <c r="L5" s="62" t="e">
        <f>IF(ISBLANK(#REF!),"BLANK",#REF!)</f>
        <v>#REF!</v>
      </c>
      <c r="M5" s="62" t="e">
        <f>IF(ISBLANK(#REF!),"BLANK",#REF!)</f>
        <v>#REF!</v>
      </c>
      <c r="N5" s="62" t="e">
        <f>IF(ISBLANK(#REF!),"BLANK",#REF!)</f>
        <v>#REF!</v>
      </c>
      <c r="O5" s="62" t="e">
        <f>IF(ISBLANK(#REF!),"BLANK",#REF!)</f>
        <v>#REF!</v>
      </c>
      <c r="P5" s="62" t="e">
        <f>IF(ISBLANK(#REF!),"BLANK",#REF!)</f>
        <v>#REF!</v>
      </c>
      <c r="Q5" s="62" t="e">
        <f>IF(ISBLANK(#REF!),"BLANK",#REF!)</f>
        <v>#REF!</v>
      </c>
      <c r="R5" s="62" t="e">
        <f>IF(ISBLANK(#REF!),"BLANK",#REF!)</f>
        <v>#REF!</v>
      </c>
      <c r="S5" s="62" t="e">
        <f>IF(ISBLANK(#REF!),"BLANK",#REF!)</f>
        <v>#REF!</v>
      </c>
      <c r="T5" s="62" t="e">
        <f>IF(ISBLANK(#REF!),"BLANK",#REF!)</f>
        <v>#REF!</v>
      </c>
      <c r="U5" s="62" t="e">
        <f>IF(ISBLANK(#REF!),"BLANK",#REF!)</f>
        <v>#REF!</v>
      </c>
      <c r="V5" s="62" t="e">
        <f>IF(ISBLANK(#REF!),"BLANK",#REF!)</f>
        <v>#REF!</v>
      </c>
      <c r="W5" s="62" t="e">
        <f>IF(ISBLANK(#REF!),"BLANK",#REF!)</f>
        <v>#REF!</v>
      </c>
      <c r="X5" s="62" t="e">
        <f>IF(ISBLANK(#REF!),"BLANK",#REF!)</f>
        <v>#REF!</v>
      </c>
      <c r="Y5" s="62" t="e">
        <f>IF(ISBLANK(#REF!),"BLANK",#REF!)</f>
        <v>#REF!</v>
      </c>
      <c r="Z5" s="62" t="e">
        <f>IF(ISBLANK(#REF!),"BLANK",#REF!)</f>
        <v>#REF!</v>
      </c>
      <c r="AA5" s="62" t="e">
        <f>IF(ISBLANK(#REF!),"BLANK",#REF!)</f>
        <v>#REF!</v>
      </c>
      <c r="AB5" s="62" t="e">
        <f>IF(ISBLANK(#REF!),"BLANK",#REF!)</f>
        <v>#REF!</v>
      </c>
      <c r="AC5" s="62" t="e">
        <f>IF(ISBLANK(#REF!),"BLANK",#REF!)</f>
        <v>#REF!</v>
      </c>
      <c r="AD5" s="62" t="e">
        <f>IF(ISBLANK(#REF!),"BLANK",#REF!)</f>
        <v>#REF!</v>
      </c>
      <c r="AE5" s="62" t="e">
        <f>IF(ISBLANK(#REF!),"BLANK",#REF!)</f>
        <v>#REF!</v>
      </c>
      <c r="AF5" s="62" t="e">
        <f>IF(ISBLANK(#REF!),"BLANK",#REF!)</f>
        <v>#REF!</v>
      </c>
      <c r="AG5" s="62" t="e">
        <f>IF(ISBLANK(#REF!),"BLANK",#REF!)</f>
        <v>#REF!</v>
      </c>
      <c r="AH5" s="62" t="e">
        <f>IF(ISBLANK(#REF!),"BLANK",#REF!)</f>
        <v>#REF!</v>
      </c>
      <c r="AI5" s="62" t="e">
        <f>IF(ISBLANK(#REF!),"BLANK",#REF!)</f>
        <v>#REF!</v>
      </c>
      <c r="AJ5" s="62" t="e">
        <f>IF(ISBLANK(#REF!),"BLANK",#REF!)</f>
        <v>#REF!</v>
      </c>
      <c r="AK5" s="62" t="e">
        <f>IF(ISBLANK(#REF!),"BLANK",#REF!)</f>
        <v>#REF!</v>
      </c>
      <c r="AL5" s="62" t="e">
        <f>IF(ISBLANK(#REF!),"BLANK",#REF!)</f>
        <v>#REF!</v>
      </c>
      <c r="AM5" s="62" t="e">
        <f>IF(ISBLANK(#REF!),"BLANK",#REF!)</f>
        <v>#REF!</v>
      </c>
      <c r="AN5" s="62" t="e">
        <f>IF(ISBLANK(#REF!),"BLANK",#REF!)</f>
        <v>#REF!</v>
      </c>
      <c r="AO5" s="62" t="e">
        <f>IF(ISBLANK(#REF!),"BLANK",#REF!)</f>
        <v>#REF!</v>
      </c>
      <c r="AP5" s="62" t="e">
        <f>IF(ISBLANK(#REF!),"BLANK",#REF!)</f>
        <v>#REF!</v>
      </c>
      <c r="AQ5" s="62" t="e">
        <f>IF(ISBLANK(#REF!),"BLANK",#REF!)</f>
        <v>#REF!</v>
      </c>
      <c r="AR5" s="62" t="e">
        <f>IF(ISBLANK(#REF!),"BLANK",#REF!)</f>
        <v>#REF!</v>
      </c>
      <c r="AS5" t="e">
        <f>IF(ISBLANK(#REF!),"BLANK",#REF!)</f>
        <v>#REF!</v>
      </c>
      <c r="AT5" t="str">
        <f>IF(ISBLANK('Spend return (2024 to 2025)'!B27),"BLANK",'Spend return (2024 to 2025)'!B27)</f>
        <v/>
      </c>
      <c r="AU5" t="str">
        <f>IF(ISBLANK('Spend return (2024 to 2025)'!B35),"BLANK",'Spend return (2024 to 2025)'!B35)</f>
        <v>Yes - the funding has been allocated in full to adult social care</v>
      </c>
      <c r="AV5" t="str">
        <f>IF(ISBLANK('Spend return (2024 to 2025)'!B40),"BLANK",'Spend return (2024 to 2025)'!B40)</f>
        <v>Yes - the funding has been used to maintain fee uplifts</v>
      </c>
      <c r="AW5" t="str">
        <f>IF(ISBLANK('Spend return (2024 to 2025)'!B45),"BLANK",'Spend return (2024 to 2025)'!B45)</f>
        <v>Yes - we are seeking improvement in this area</v>
      </c>
      <c r="AX5" t="str">
        <f>IF(ISBLANK('Spend return (2024 to 2025)'!B46),"BLANK",'Spend return (2024 to 2025)'!B46)</f>
        <v>No - we are not seeking improvement in this area</v>
      </c>
      <c r="AY5" t="str">
        <f>IF(ISBLANK('Spend return (2024 to 2025)'!B47),"BLANK",'Spend return (2024 to 2025)'!B47)</f>
        <v>No - we are not seeking improvement in this area</v>
      </c>
      <c r="AZ5">
        <f>IF(ISBLANK('Spend return (2024 to 2025)'!B52),"BLANK",'Spend return (2024 to 2025)'!B52)</f>
        <v>26969400</v>
      </c>
      <c r="BA5">
        <f>IF(ISBLANK('Spend return (2024 to 2025)'!B53),"BLANK",'Spend return (2024 to 2025)'!B53)</f>
        <v>0</v>
      </c>
      <c r="BB5">
        <f>IF(ISBLANK('Spend return (2024 to 2025)'!B54),"BLANK",'Spend return (2024 to 2025)'!B54)</f>
        <v>0</v>
      </c>
      <c r="BC5">
        <f>IF(ISBLANK('Spend return (2024 to 2025)'!B55),"BLANK",'Spend return (2024 to 2025)'!B55)</f>
        <v>0</v>
      </c>
      <c r="BD5">
        <f>IF(ISBLANK('Spend return (2024 to 2025)'!B56),"BLANK",'Spend return (2024 to 2025)'!B56)</f>
        <v>26969400</v>
      </c>
      <c r="BE5" t="str">
        <f>IF(ISBLANK('Spend return (2024 to 2025)'!A62),"BLANK",'Spend return (2024 to 2025)'!A62)</f>
        <v>BLANK</v>
      </c>
      <c r="BF5">
        <f>IF(ISBLANK('Fee rates (2024 to 2025)'!C28),"BLANK",'Fee rates (2024 to 2025)'!C28)</f>
        <v>27.441869999999998</v>
      </c>
      <c r="BG5">
        <f>IF(ISBLANK('Fee rates (2024 to 2025)'!C29),"BLANK",'Fee rates (2024 to 2025)'!C29)</f>
        <v>921.19051999999999</v>
      </c>
      <c r="BH5">
        <f>IF(ISBLANK('Fee rates (2024 to 2025)'!C30),"BLANK",'Fee rates (2024 to 2025)'!C30)</f>
        <v>1127.6915999999999</v>
      </c>
      <c r="BI5">
        <f>IF(ISBLANK('Fee rates (2024 to 2025)'!C31),"BLANK",'Fee rates (2024 to 2025)'!C31)</f>
        <v>1683.272385</v>
      </c>
      <c r="BJ5">
        <f>IF(ISBLANK('Fee rates (2024 to 2025)'!C32),"BLANK",'Fee rates (2024 to 2025)'!C32)</f>
        <v>1372.790565</v>
      </c>
      <c r="BK5">
        <f>IF(ISBLANK('Fee rates (2024 to 2025)'!C33),"BLANK",'Fee rates (2024 to 2025)'!C33)</f>
        <v>19.733257999999999</v>
      </c>
      <c r="BL5" t="str">
        <f>IF(ISBLANK('Fee rates (2024 to 2025)'!A40),"BLANK",'Fee rates (2024 to 2025)'!A40)</f>
        <v>BLANK</v>
      </c>
      <c r="BM5" t="e">
        <f>IF(ISBLANK(#REF!),"BLANK",#REF!)</f>
        <v>#REF!</v>
      </c>
      <c r="BN5" t="e">
        <f>IF(ISBLANK(#REF!),"BLANK",#REF!)</f>
        <v>#REF!</v>
      </c>
      <c r="BO5" t="e">
        <f>IF(ISBLANK(#REF!),"BLANK",#REF!)</f>
        <v>#REF!</v>
      </c>
      <c r="BP5" s="64" t="str">
        <f>IF(ISBLANK('Fee rates (2024 to 2025)'!AR137),"BLANK",'Fee rates (2024 to 2025)'!AR137)</f>
        <v>asPtk3</v>
      </c>
    </row>
  </sheetData>
  <sheetProtection algorithmName="SHA-512" hashValue="0cB0PUWnFD8t5IH2zvS9v/3noDby/NaXYJ/HAMdT9iftnEeYLcU+T6aqqj87WAUCgZhpG8+xYgu4ilIgEKVm0g==" saltValue="+Q/H98XdP8sJ4f3ntbht9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027D-37F8-48DD-B629-71852EA1F25C}">
  <sheetPr codeName="Sheet10"/>
  <dimension ref="A1:A16"/>
  <sheetViews>
    <sheetView workbookViewId="0">
      <selection activeCell="A17" sqref="A17"/>
    </sheetView>
  </sheetViews>
  <sheetFormatPr defaultRowHeight="15" x14ac:dyDescent="0.25"/>
  <sheetData>
    <row r="1" spans="1:1" x14ac:dyDescent="0.25">
      <c r="A1" t="s">
        <v>7</v>
      </c>
    </row>
    <row r="2" spans="1:1" x14ac:dyDescent="0.25">
      <c r="A2" t="s">
        <v>8</v>
      </c>
    </row>
    <row r="5" spans="1:1" x14ac:dyDescent="0.25">
      <c r="A5" t="s">
        <v>9</v>
      </c>
    </row>
    <row r="6" spans="1:1" x14ac:dyDescent="0.25">
      <c r="A6" t="s">
        <v>10</v>
      </c>
    </row>
    <row r="9" spans="1:1" x14ac:dyDescent="0.25">
      <c r="A9" t="s">
        <v>495</v>
      </c>
    </row>
    <row r="10" spans="1:1" x14ac:dyDescent="0.25">
      <c r="A10" t="s">
        <v>496</v>
      </c>
    </row>
    <row r="12" spans="1:1" x14ac:dyDescent="0.25">
      <c r="A12" t="s">
        <v>493</v>
      </c>
    </row>
    <row r="13" spans="1:1" x14ac:dyDescent="0.25">
      <c r="A13" t="s">
        <v>494</v>
      </c>
    </row>
    <row r="15" spans="1:1" x14ac:dyDescent="0.25">
      <c r="A15" t="s">
        <v>497</v>
      </c>
    </row>
    <row r="16" spans="1:1" x14ac:dyDescent="0.25">
      <c r="A16" t="s">
        <v>498</v>
      </c>
    </row>
  </sheetData>
  <sheetProtection algorithmName="SHA-512" hashValue="Zb11xC4V+lfPaNr265Ip7KrxNMeyMqo14gSdJHFu8OgqXz+AE2kFucHoChPX8nlrdCYHlP6tzyYQ/IlMchxmKw==" saltValue="P889qZC/P2fEfoFbDqAgPA==" spinCount="100000" sheet="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3976-4774-494A-969D-2D4D444FD9CD}">
  <sheetPr codeName="Sheet11"/>
  <dimension ref="A1:B154"/>
  <sheetViews>
    <sheetView workbookViewId="0">
      <selection activeCell="F165" sqref="F165"/>
    </sheetView>
  </sheetViews>
  <sheetFormatPr defaultRowHeight="15" x14ac:dyDescent="0.25"/>
  <cols>
    <col min="1" max="1" width="36.140625" customWidth="1"/>
    <col min="2" max="2" width="12.7109375" customWidth="1"/>
  </cols>
  <sheetData>
    <row r="1" spans="1:2" x14ac:dyDescent="0.25">
      <c r="A1" s="35" t="s">
        <v>26</v>
      </c>
      <c r="B1" s="35" t="s">
        <v>27</v>
      </c>
    </row>
    <row r="2" spans="1:2" x14ac:dyDescent="0.25">
      <c r="A2" t="s">
        <v>28</v>
      </c>
      <c r="B2" t="s">
        <v>29</v>
      </c>
    </row>
    <row r="3" spans="1:2" x14ac:dyDescent="0.25">
      <c r="A3" t="s">
        <v>30</v>
      </c>
      <c r="B3" t="s">
        <v>31</v>
      </c>
    </row>
    <row r="4" spans="1:2" x14ac:dyDescent="0.25">
      <c r="A4" t="s">
        <v>32</v>
      </c>
      <c r="B4" t="s">
        <v>33</v>
      </c>
    </row>
    <row r="5" spans="1:2" x14ac:dyDescent="0.25">
      <c r="A5" t="s">
        <v>34</v>
      </c>
      <c r="B5" t="s">
        <v>35</v>
      </c>
    </row>
    <row r="6" spans="1:2" x14ac:dyDescent="0.25">
      <c r="A6" t="s">
        <v>36</v>
      </c>
      <c r="B6" t="s">
        <v>37</v>
      </c>
    </row>
    <row r="7" spans="1:2" x14ac:dyDescent="0.25">
      <c r="A7" t="s">
        <v>38</v>
      </c>
      <c r="B7" t="s">
        <v>39</v>
      </c>
    </row>
    <row r="8" spans="1:2" x14ac:dyDescent="0.25">
      <c r="A8" t="s">
        <v>40</v>
      </c>
      <c r="B8" t="s">
        <v>41</v>
      </c>
    </row>
    <row r="9" spans="1:2" x14ac:dyDescent="0.25">
      <c r="A9" t="s">
        <v>42</v>
      </c>
      <c r="B9" t="s">
        <v>43</v>
      </c>
    </row>
    <row r="10" spans="1:2" x14ac:dyDescent="0.25">
      <c r="A10" t="s">
        <v>44</v>
      </c>
      <c r="B10" t="s">
        <v>45</v>
      </c>
    </row>
    <row r="11" spans="1:2" x14ac:dyDescent="0.25">
      <c r="A11" t="s">
        <v>46</v>
      </c>
      <c r="B11" t="s">
        <v>47</v>
      </c>
    </row>
    <row r="12" spans="1:2" x14ac:dyDescent="0.25">
      <c r="A12" t="s">
        <v>48</v>
      </c>
      <c r="B12" t="s">
        <v>49</v>
      </c>
    </row>
    <row r="13" spans="1:2" x14ac:dyDescent="0.25">
      <c r="A13" t="s">
        <v>50</v>
      </c>
      <c r="B13" t="s">
        <v>51</v>
      </c>
    </row>
    <row r="14" spans="1:2" x14ac:dyDescent="0.25">
      <c r="A14" t="s">
        <v>52</v>
      </c>
      <c r="B14" t="s">
        <v>53</v>
      </c>
    </row>
    <row r="15" spans="1:2" x14ac:dyDescent="0.25">
      <c r="A15" t="s">
        <v>54</v>
      </c>
      <c r="B15" t="s">
        <v>55</v>
      </c>
    </row>
    <row r="16" spans="1:2" x14ac:dyDescent="0.25">
      <c r="A16" t="s">
        <v>56</v>
      </c>
      <c r="B16" t="s">
        <v>57</v>
      </c>
    </row>
    <row r="17" spans="1:2" x14ac:dyDescent="0.25">
      <c r="A17" t="s">
        <v>58</v>
      </c>
      <c r="B17" t="s">
        <v>59</v>
      </c>
    </row>
    <row r="18" spans="1:2" x14ac:dyDescent="0.25">
      <c r="A18" t="s">
        <v>60</v>
      </c>
      <c r="B18" t="s">
        <v>61</v>
      </c>
    </row>
    <row r="19" spans="1:2" x14ac:dyDescent="0.25">
      <c r="A19" t="s">
        <v>62</v>
      </c>
      <c r="B19" t="s">
        <v>63</v>
      </c>
    </row>
    <row r="20" spans="1:2" x14ac:dyDescent="0.25">
      <c r="A20" t="s">
        <v>64</v>
      </c>
      <c r="B20" t="s">
        <v>65</v>
      </c>
    </row>
    <row r="21" spans="1:2" x14ac:dyDescent="0.25">
      <c r="A21" t="s">
        <v>66</v>
      </c>
      <c r="B21" t="s">
        <v>67</v>
      </c>
    </row>
    <row r="22" spans="1:2" x14ac:dyDescent="0.25">
      <c r="A22" t="s">
        <v>68</v>
      </c>
      <c r="B22" t="s">
        <v>69</v>
      </c>
    </row>
    <row r="23" spans="1:2" x14ac:dyDescent="0.25">
      <c r="A23" t="s">
        <v>70</v>
      </c>
      <c r="B23" t="s">
        <v>71</v>
      </c>
    </row>
    <row r="24" spans="1:2" x14ac:dyDescent="0.25">
      <c r="A24" t="s">
        <v>72</v>
      </c>
      <c r="B24" t="s">
        <v>73</v>
      </c>
    </row>
    <row r="25" spans="1:2" x14ac:dyDescent="0.25">
      <c r="A25" t="s">
        <v>74</v>
      </c>
      <c r="B25" t="s">
        <v>75</v>
      </c>
    </row>
    <row r="26" spans="1:2" x14ac:dyDescent="0.25">
      <c r="A26" t="s">
        <v>76</v>
      </c>
      <c r="B26" t="s">
        <v>77</v>
      </c>
    </row>
    <row r="27" spans="1:2" x14ac:dyDescent="0.25">
      <c r="A27" t="s">
        <v>78</v>
      </c>
      <c r="B27" t="s">
        <v>79</v>
      </c>
    </row>
    <row r="28" spans="1:2" x14ac:dyDescent="0.25">
      <c r="A28" t="s">
        <v>80</v>
      </c>
      <c r="B28" t="s">
        <v>81</v>
      </c>
    </row>
    <row r="29" spans="1:2" x14ac:dyDescent="0.25">
      <c r="A29" t="s">
        <v>82</v>
      </c>
      <c r="B29" t="s">
        <v>83</v>
      </c>
    </row>
    <row r="30" spans="1:2" x14ac:dyDescent="0.25">
      <c r="A30" t="s">
        <v>84</v>
      </c>
      <c r="B30" t="s">
        <v>85</v>
      </c>
    </row>
    <row r="31" spans="1:2" x14ac:dyDescent="0.25">
      <c r="A31" t="s">
        <v>86</v>
      </c>
      <c r="B31" t="s">
        <v>87</v>
      </c>
    </row>
    <row r="32" spans="1:2" x14ac:dyDescent="0.25">
      <c r="A32" t="s">
        <v>88</v>
      </c>
      <c r="B32" t="s">
        <v>89</v>
      </c>
    </row>
    <row r="33" spans="1:2" x14ac:dyDescent="0.25">
      <c r="A33" t="s">
        <v>90</v>
      </c>
      <c r="B33" t="s">
        <v>91</v>
      </c>
    </row>
    <row r="34" spans="1:2" x14ac:dyDescent="0.25">
      <c r="A34" t="s">
        <v>92</v>
      </c>
      <c r="B34" t="s">
        <v>93</v>
      </c>
    </row>
    <row r="35" spans="1:2" x14ac:dyDescent="0.25">
      <c r="A35" t="s">
        <v>94</v>
      </c>
      <c r="B35" t="s">
        <v>95</v>
      </c>
    </row>
    <row r="36" spans="1:2" x14ac:dyDescent="0.25">
      <c r="A36" t="s">
        <v>96</v>
      </c>
      <c r="B36" t="s">
        <v>97</v>
      </c>
    </row>
    <row r="37" spans="1:2" x14ac:dyDescent="0.25">
      <c r="A37" t="s">
        <v>98</v>
      </c>
      <c r="B37" t="s">
        <v>99</v>
      </c>
    </row>
    <row r="38" spans="1:2" x14ac:dyDescent="0.25">
      <c r="A38" t="s">
        <v>100</v>
      </c>
      <c r="B38" t="s">
        <v>101</v>
      </c>
    </row>
    <row r="39" spans="1:2" x14ac:dyDescent="0.25">
      <c r="A39" t="s">
        <v>102</v>
      </c>
      <c r="B39" t="s">
        <v>103</v>
      </c>
    </row>
    <row r="40" spans="1:2" x14ac:dyDescent="0.25">
      <c r="A40" t="s">
        <v>104</v>
      </c>
      <c r="B40" t="s">
        <v>105</v>
      </c>
    </row>
    <row r="41" spans="1:2" x14ac:dyDescent="0.25">
      <c r="A41" t="s">
        <v>106</v>
      </c>
      <c r="B41" t="s">
        <v>107</v>
      </c>
    </row>
    <row r="42" spans="1:2" x14ac:dyDescent="0.25">
      <c r="A42" t="s">
        <v>108</v>
      </c>
      <c r="B42" t="s">
        <v>109</v>
      </c>
    </row>
    <row r="43" spans="1:2" x14ac:dyDescent="0.25">
      <c r="A43" t="s">
        <v>110</v>
      </c>
      <c r="B43" t="s">
        <v>111</v>
      </c>
    </row>
    <row r="44" spans="1:2" x14ac:dyDescent="0.25">
      <c r="A44" t="s">
        <v>112</v>
      </c>
      <c r="B44" t="s">
        <v>113</v>
      </c>
    </row>
    <row r="45" spans="1:2" x14ac:dyDescent="0.25">
      <c r="A45" t="s">
        <v>114</v>
      </c>
      <c r="B45" t="s">
        <v>115</v>
      </c>
    </row>
    <row r="46" spans="1:2" x14ac:dyDescent="0.25">
      <c r="A46" t="s">
        <v>116</v>
      </c>
      <c r="B46" t="s">
        <v>117</v>
      </c>
    </row>
    <row r="47" spans="1:2" x14ac:dyDescent="0.25">
      <c r="A47" t="s">
        <v>118</v>
      </c>
      <c r="B47" t="s">
        <v>119</v>
      </c>
    </row>
    <row r="48" spans="1:2" x14ac:dyDescent="0.25">
      <c r="A48" t="s">
        <v>120</v>
      </c>
      <c r="B48" t="s">
        <v>121</v>
      </c>
    </row>
    <row r="49" spans="1:2" x14ac:dyDescent="0.25">
      <c r="A49" t="s">
        <v>122</v>
      </c>
      <c r="B49" t="s">
        <v>123</v>
      </c>
    </row>
    <row r="50" spans="1:2" x14ac:dyDescent="0.25">
      <c r="A50" t="s">
        <v>124</v>
      </c>
      <c r="B50" t="s">
        <v>125</v>
      </c>
    </row>
    <row r="51" spans="1:2" x14ac:dyDescent="0.25">
      <c r="A51" t="s">
        <v>126</v>
      </c>
      <c r="B51" t="s">
        <v>127</v>
      </c>
    </row>
    <row r="52" spans="1:2" x14ac:dyDescent="0.25">
      <c r="A52" t="s">
        <v>128</v>
      </c>
      <c r="B52" t="s">
        <v>129</v>
      </c>
    </row>
    <row r="53" spans="1:2" x14ac:dyDescent="0.25">
      <c r="A53" t="s">
        <v>130</v>
      </c>
      <c r="B53" t="s">
        <v>131</v>
      </c>
    </row>
    <row r="54" spans="1:2" x14ac:dyDescent="0.25">
      <c r="A54" t="s">
        <v>132</v>
      </c>
      <c r="B54" t="s">
        <v>133</v>
      </c>
    </row>
    <row r="55" spans="1:2" x14ac:dyDescent="0.25">
      <c r="A55" t="s">
        <v>134</v>
      </c>
      <c r="B55" t="s">
        <v>135</v>
      </c>
    </row>
    <row r="56" spans="1:2" x14ac:dyDescent="0.25">
      <c r="A56" t="s">
        <v>136</v>
      </c>
      <c r="B56" t="s">
        <v>137</v>
      </c>
    </row>
    <row r="57" spans="1:2" x14ac:dyDescent="0.25">
      <c r="A57" t="s">
        <v>138</v>
      </c>
      <c r="B57" t="s">
        <v>139</v>
      </c>
    </row>
    <row r="58" spans="1:2" x14ac:dyDescent="0.25">
      <c r="A58" t="s">
        <v>140</v>
      </c>
      <c r="B58" t="s">
        <v>141</v>
      </c>
    </row>
    <row r="59" spans="1:2" x14ac:dyDescent="0.25">
      <c r="A59" t="s">
        <v>142</v>
      </c>
      <c r="B59" t="s">
        <v>143</v>
      </c>
    </row>
    <row r="60" spans="1:2" x14ac:dyDescent="0.25">
      <c r="A60" t="s">
        <v>144</v>
      </c>
      <c r="B60" t="s">
        <v>145</v>
      </c>
    </row>
    <row r="61" spans="1:2" x14ac:dyDescent="0.25">
      <c r="A61" t="s">
        <v>146</v>
      </c>
      <c r="B61" t="s">
        <v>147</v>
      </c>
    </row>
    <row r="62" spans="1:2" x14ac:dyDescent="0.25">
      <c r="A62" t="s">
        <v>148</v>
      </c>
      <c r="B62" t="s">
        <v>149</v>
      </c>
    </row>
    <row r="63" spans="1:2" x14ac:dyDescent="0.25">
      <c r="A63" t="s">
        <v>150</v>
      </c>
      <c r="B63" t="s">
        <v>151</v>
      </c>
    </row>
    <row r="64" spans="1:2" x14ac:dyDescent="0.25">
      <c r="A64" t="s">
        <v>152</v>
      </c>
      <c r="B64" t="s">
        <v>153</v>
      </c>
    </row>
    <row r="65" spans="1:2" x14ac:dyDescent="0.25">
      <c r="A65" t="s">
        <v>154</v>
      </c>
      <c r="B65" t="s">
        <v>155</v>
      </c>
    </row>
    <row r="66" spans="1:2" x14ac:dyDescent="0.25">
      <c r="A66" t="s">
        <v>156</v>
      </c>
      <c r="B66" t="s">
        <v>157</v>
      </c>
    </row>
    <row r="67" spans="1:2" x14ac:dyDescent="0.25">
      <c r="A67" t="s">
        <v>158</v>
      </c>
      <c r="B67" t="s">
        <v>159</v>
      </c>
    </row>
    <row r="68" spans="1:2" x14ac:dyDescent="0.25">
      <c r="A68" t="s">
        <v>160</v>
      </c>
      <c r="B68" t="s">
        <v>161</v>
      </c>
    </row>
    <row r="69" spans="1:2" x14ac:dyDescent="0.25">
      <c r="A69" t="s">
        <v>162</v>
      </c>
      <c r="B69" t="s">
        <v>163</v>
      </c>
    </row>
    <row r="70" spans="1:2" x14ac:dyDescent="0.25">
      <c r="A70" t="s">
        <v>164</v>
      </c>
      <c r="B70" t="s">
        <v>165</v>
      </c>
    </row>
    <row r="71" spans="1:2" x14ac:dyDescent="0.25">
      <c r="A71" t="s">
        <v>166</v>
      </c>
      <c r="B71" t="s">
        <v>167</v>
      </c>
    </row>
    <row r="72" spans="1:2" x14ac:dyDescent="0.25">
      <c r="A72" t="s">
        <v>168</v>
      </c>
      <c r="B72" t="s">
        <v>169</v>
      </c>
    </row>
    <row r="73" spans="1:2" x14ac:dyDescent="0.25">
      <c r="A73" t="s">
        <v>170</v>
      </c>
      <c r="B73" t="s">
        <v>171</v>
      </c>
    </row>
    <row r="74" spans="1:2" x14ac:dyDescent="0.25">
      <c r="A74" t="s">
        <v>172</v>
      </c>
      <c r="B74" t="s">
        <v>173</v>
      </c>
    </row>
    <row r="75" spans="1:2" x14ac:dyDescent="0.25">
      <c r="A75" t="s">
        <v>174</v>
      </c>
      <c r="B75" t="s">
        <v>175</v>
      </c>
    </row>
    <row r="76" spans="1:2" x14ac:dyDescent="0.25">
      <c r="A76" t="s">
        <v>176</v>
      </c>
      <c r="B76" t="s">
        <v>177</v>
      </c>
    </row>
    <row r="77" spans="1:2" x14ac:dyDescent="0.25">
      <c r="A77" t="s">
        <v>178</v>
      </c>
      <c r="B77" t="s">
        <v>179</v>
      </c>
    </row>
    <row r="78" spans="1:2" x14ac:dyDescent="0.25">
      <c r="A78" t="s">
        <v>180</v>
      </c>
      <c r="B78" t="s">
        <v>181</v>
      </c>
    </row>
    <row r="79" spans="1:2" x14ac:dyDescent="0.25">
      <c r="A79" t="s">
        <v>182</v>
      </c>
      <c r="B79" t="s">
        <v>183</v>
      </c>
    </row>
    <row r="80" spans="1:2" x14ac:dyDescent="0.25">
      <c r="A80" t="s">
        <v>184</v>
      </c>
      <c r="B80" t="s">
        <v>185</v>
      </c>
    </row>
    <row r="81" spans="1:2" x14ac:dyDescent="0.25">
      <c r="A81" t="s">
        <v>186</v>
      </c>
      <c r="B81" t="s">
        <v>187</v>
      </c>
    </row>
    <row r="82" spans="1:2" x14ac:dyDescent="0.25">
      <c r="A82" t="s">
        <v>188</v>
      </c>
      <c r="B82" t="s">
        <v>189</v>
      </c>
    </row>
    <row r="83" spans="1:2" x14ac:dyDescent="0.25">
      <c r="A83" t="s">
        <v>190</v>
      </c>
      <c r="B83" t="s">
        <v>191</v>
      </c>
    </row>
    <row r="84" spans="1:2" x14ac:dyDescent="0.25">
      <c r="A84" t="s">
        <v>192</v>
      </c>
      <c r="B84" t="s">
        <v>193</v>
      </c>
    </row>
    <row r="85" spans="1:2" x14ac:dyDescent="0.25">
      <c r="A85" t="s">
        <v>194</v>
      </c>
      <c r="B85" t="s">
        <v>195</v>
      </c>
    </row>
    <row r="86" spans="1:2" x14ac:dyDescent="0.25">
      <c r="A86" t="s">
        <v>196</v>
      </c>
      <c r="B86" t="s">
        <v>197</v>
      </c>
    </row>
    <row r="87" spans="1:2" x14ac:dyDescent="0.25">
      <c r="A87" t="s">
        <v>198</v>
      </c>
      <c r="B87" t="s">
        <v>199</v>
      </c>
    </row>
    <row r="88" spans="1:2" x14ac:dyDescent="0.25">
      <c r="A88" t="s">
        <v>200</v>
      </c>
      <c r="B88" t="s">
        <v>201</v>
      </c>
    </row>
    <row r="89" spans="1:2" x14ac:dyDescent="0.25">
      <c r="A89" t="s">
        <v>202</v>
      </c>
      <c r="B89" t="s">
        <v>203</v>
      </c>
    </row>
    <row r="90" spans="1:2" x14ac:dyDescent="0.25">
      <c r="A90" t="s">
        <v>204</v>
      </c>
      <c r="B90" t="s">
        <v>205</v>
      </c>
    </row>
    <row r="91" spans="1:2" x14ac:dyDescent="0.25">
      <c r="A91" t="s">
        <v>206</v>
      </c>
      <c r="B91" t="s">
        <v>207</v>
      </c>
    </row>
    <row r="92" spans="1:2" x14ac:dyDescent="0.25">
      <c r="A92" t="s">
        <v>208</v>
      </c>
      <c r="B92" t="s">
        <v>209</v>
      </c>
    </row>
    <row r="93" spans="1:2" x14ac:dyDescent="0.25">
      <c r="A93" t="s">
        <v>210</v>
      </c>
      <c r="B93" t="s">
        <v>211</v>
      </c>
    </row>
    <row r="94" spans="1:2" x14ac:dyDescent="0.25">
      <c r="A94" t="s">
        <v>212</v>
      </c>
      <c r="B94" t="s">
        <v>213</v>
      </c>
    </row>
    <row r="95" spans="1:2" x14ac:dyDescent="0.25">
      <c r="A95" t="s">
        <v>214</v>
      </c>
      <c r="B95" t="s">
        <v>215</v>
      </c>
    </row>
    <row r="96" spans="1:2" x14ac:dyDescent="0.25">
      <c r="A96" t="s">
        <v>216</v>
      </c>
      <c r="B96" t="s">
        <v>217</v>
      </c>
    </row>
    <row r="97" spans="1:2" x14ac:dyDescent="0.25">
      <c r="A97" t="s">
        <v>218</v>
      </c>
      <c r="B97" t="s">
        <v>219</v>
      </c>
    </row>
    <row r="98" spans="1:2" x14ac:dyDescent="0.25">
      <c r="A98" t="s">
        <v>220</v>
      </c>
      <c r="B98" t="s">
        <v>221</v>
      </c>
    </row>
    <row r="99" spans="1:2" x14ac:dyDescent="0.25">
      <c r="A99" t="s">
        <v>222</v>
      </c>
      <c r="B99" t="s">
        <v>223</v>
      </c>
    </row>
    <row r="100" spans="1:2" x14ac:dyDescent="0.25">
      <c r="A100" t="s">
        <v>224</v>
      </c>
      <c r="B100" t="s">
        <v>225</v>
      </c>
    </row>
    <row r="101" spans="1:2" x14ac:dyDescent="0.25">
      <c r="A101" t="s">
        <v>226</v>
      </c>
      <c r="B101" t="s">
        <v>227</v>
      </c>
    </row>
    <row r="102" spans="1:2" x14ac:dyDescent="0.25">
      <c r="A102" t="s">
        <v>228</v>
      </c>
      <c r="B102" t="s">
        <v>229</v>
      </c>
    </row>
    <row r="103" spans="1:2" x14ac:dyDescent="0.25">
      <c r="A103" t="s">
        <v>230</v>
      </c>
      <c r="B103" t="s">
        <v>231</v>
      </c>
    </row>
    <row r="104" spans="1:2" x14ac:dyDescent="0.25">
      <c r="A104" t="s">
        <v>232</v>
      </c>
      <c r="B104" t="s">
        <v>233</v>
      </c>
    </row>
    <row r="105" spans="1:2" x14ac:dyDescent="0.25">
      <c r="A105" t="s">
        <v>234</v>
      </c>
      <c r="B105" t="s">
        <v>235</v>
      </c>
    </row>
    <row r="106" spans="1:2" x14ac:dyDescent="0.25">
      <c r="A106" t="s">
        <v>236</v>
      </c>
      <c r="B106" t="s">
        <v>237</v>
      </c>
    </row>
    <row r="107" spans="1:2" x14ac:dyDescent="0.25">
      <c r="A107" t="s">
        <v>238</v>
      </c>
      <c r="B107" t="s">
        <v>239</v>
      </c>
    </row>
    <row r="108" spans="1:2" x14ac:dyDescent="0.25">
      <c r="A108" t="s">
        <v>240</v>
      </c>
      <c r="B108" t="s">
        <v>241</v>
      </c>
    </row>
    <row r="109" spans="1:2" x14ac:dyDescent="0.25">
      <c r="A109" t="s">
        <v>242</v>
      </c>
      <c r="B109" t="s">
        <v>243</v>
      </c>
    </row>
    <row r="110" spans="1:2" x14ac:dyDescent="0.25">
      <c r="A110" t="s">
        <v>244</v>
      </c>
      <c r="B110" t="s">
        <v>245</v>
      </c>
    </row>
    <row r="111" spans="1:2" x14ac:dyDescent="0.25">
      <c r="A111" t="s">
        <v>246</v>
      </c>
      <c r="B111" t="s">
        <v>247</v>
      </c>
    </row>
    <row r="112" spans="1:2" x14ac:dyDescent="0.25">
      <c r="A112" s="1" t="s">
        <v>248</v>
      </c>
      <c r="B112" t="s">
        <v>249</v>
      </c>
    </row>
    <row r="113" spans="1:2" x14ac:dyDescent="0.25">
      <c r="A113" t="s">
        <v>250</v>
      </c>
      <c r="B113" t="s">
        <v>251</v>
      </c>
    </row>
    <row r="114" spans="1:2" x14ac:dyDescent="0.25">
      <c r="A114" t="s">
        <v>252</v>
      </c>
      <c r="B114" t="s">
        <v>253</v>
      </c>
    </row>
    <row r="115" spans="1:2" x14ac:dyDescent="0.25">
      <c r="A115" t="s">
        <v>254</v>
      </c>
      <c r="B115" t="s">
        <v>255</v>
      </c>
    </row>
    <row r="116" spans="1:2" x14ac:dyDescent="0.25">
      <c r="A116" t="s">
        <v>256</v>
      </c>
      <c r="B116" t="s">
        <v>257</v>
      </c>
    </row>
    <row r="117" spans="1:2" x14ac:dyDescent="0.25">
      <c r="A117" t="s">
        <v>258</v>
      </c>
      <c r="B117" t="s">
        <v>259</v>
      </c>
    </row>
    <row r="118" spans="1:2" x14ac:dyDescent="0.25">
      <c r="A118" t="s">
        <v>260</v>
      </c>
      <c r="B118" t="s">
        <v>261</v>
      </c>
    </row>
    <row r="119" spans="1:2" x14ac:dyDescent="0.25">
      <c r="A119" s="1" t="s">
        <v>262</v>
      </c>
      <c r="B119" t="s">
        <v>263</v>
      </c>
    </row>
    <row r="120" spans="1:2" x14ac:dyDescent="0.25">
      <c r="A120" t="s">
        <v>264</v>
      </c>
      <c r="B120" t="s">
        <v>265</v>
      </c>
    </row>
    <row r="121" spans="1:2" x14ac:dyDescent="0.25">
      <c r="A121" t="s">
        <v>266</v>
      </c>
      <c r="B121" t="s">
        <v>267</v>
      </c>
    </row>
    <row r="122" spans="1:2" x14ac:dyDescent="0.25">
      <c r="A122" t="s">
        <v>268</v>
      </c>
      <c r="B122" t="s">
        <v>269</v>
      </c>
    </row>
    <row r="123" spans="1:2" x14ac:dyDescent="0.25">
      <c r="A123" t="s">
        <v>270</v>
      </c>
      <c r="B123" t="s">
        <v>271</v>
      </c>
    </row>
    <row r="124" spans="1:2" x14ac:dyDescent="0.25">
      <c r="A124" t="s">
        <v>272</v>
      </c>
      <c r="B124" t="s">
        <v>273</v>
      </c>
    </row>
    <row r="125" spans="1:2" x14ac:dyDescent="0.25">
      <c r="A125" t="s">
        <v>274</v>
      </c>
      <c r="B125" t="s">
        <v>275</v>
      </c>
    </row>
    <row r="126" spans="1:2" x14ac:dyDescent="0.25">
      <c r="A126" t="s">
        <v>276</v>
      </c>
      <c r="B126" t="s">
        <v>277</v>
      </c>
    </row>
    <row r="127" spans="1:2" x14ac:dyDescent="0.25">
      <c r="A127" t="s">
        <v>278</v>
      </c>
      <c r="B127" t="s">
        <v>279</v>
      </c>
    </row>
    <row r="128" spans="1:2" x14ac:dyDescent="0.25">
      <c r="A128" t="s">
        <v>280</v>
      </c>
      <c r="B128" t="s">
        <v>281</v>
      </c>
    </row>
    <row r="129" spans="1:2" x14ac:dyDescent="0.25">
      <c r="A129" t="s">
        <v>282</v>
      </c>
      <c r="B129" t="s">
        <v>283</v>
      </c>
    </row>
    <row r="130" spans="1:2" x14ac:dyDescent="0.25">
      <c r="A130" t="s">
        <v>284</v>
      </c>
      <c r="B130" t="s">
        <v>285</v>
      </c>
    </row>
    <row r="131" spans="1:2" x14ac:dyDescent="0.25">
      <c r="A131" t="s">
        <v>286</v>
      </c>
      <c r="B131" t="s">
        <v>287</v>
      </c>
    </row>
    <row r="132" spans="1:2" x14ac:dyDescent="0.25">
      <c r="A132" t="s">
        <v>288</v>
      </c>
      <c r="B132" t="s">
        <v>289</v>
      </c>
    </row>
    <row r="133" spans="1:2" x14ac:dyDescent="0.25">
      <c r="A133" t="s">
        <v>290</v>
      </c>
      <c r="B133" t="s">
        <v>291</v>
      </c>
    </row>
    <row r="134" spans="1:2" x14ac:dyDescent="0.25">
      <c r="A134" t="s">
        <v>292</v>
      </c>
      <c r="B134" t="s">
        <v>293</v>
      </c>
    </row>
    <row r="135" spans="1:2" x14ac:dyDescent="0.25">
      <c r="A135" t="s">
        <v>294</v>
      </c>
      <c r="B135" t="s">
        <v>295</v>
      </c>
    </row>
    <row r="136" spans="1:2" x14ac:dyDescent="0.25">
      <c r="A136" t="s">
        <v>296</v>
      </c>
      <c r="B136" t="s">
        <v>297</v>
      </c>
    </row>
    <row r="137" spans="1:2" x14ac:dyDescent="0.25">
      <c r="A137" t="s">
        <v>298</v>
      </c>
      <c r="B137" t="s">
        <v>299</v>
      </c>
    </row>
    <row r="138" spans="1:2" x14ac:dyDescent="0.25">
      <c r="A138" t="s">
        <v>300</v>
      </c>
      <c r="B138" t="s">
        <v>301</v>
      </c>
    </row>
    <row r="139" spans="1:2" x14ac:dyDescent="0.25">
      <c r="A139" t="s">
        <v>302</v>
      </c>
      <c r="B139" t="s">
        <v>303</v>
      </c>
    </row>
    <row r="140" spans="1:2" x14ac:dyDescent="0.25">
      <c r="A140" t="s">
        <v>304</v>
      </c>
      <c r="B140" t="s">
        <v>305</v>
      </c>
    </row>
    <row r="141" spans="1:2" x14ac:dyDescent="0.25">
      <c r="A141" t="s">
        <v>306</v>
      </c>
      <c r="B141" t="s">
        <v>307</v>
      </c>
    </row>
    <row r="142" spans="1:2" x14ac:dyDescent="0.25">
      <c r="A142" t="s">
        <v>308</v>
      </c>
      <c r="B142" t="s">
        <v>309</v>
      </c>
    </row>
    <row r="143" spans="1:2" x14ac:dyDescent="0.25">
      <c r="A143" t="s">
        <v>310</v>
      </c>
      <c r="B143" t="s">
        <v>311</v>
      </c>
    </row>
    <row r="144" spans="1:2" x14ac:dyDescent="0.25">
      <c r="A144" t="s">
        <v>312</v>
      </c>
      <c r="B144" t="s">
        <v>313</v>
      </c>
    </row>
    <row r="145" spans="1:2" x14ac:dyDescent="0.25">
      <c r="A145" t="s">
        <v>314</v>
      </c>
      <c r="B145" t="s">
        <v>315</v>
      </c>
    </row>
    <row r="146" spans="1:2" x14ac:dyDescent="0.25">
      <c r="A146" s="1" t="s">
        <v>316</v>
      </c>
      <c r="B146" t="s">
        <v>317</v>
      </c>
    </row>
    <row r="147" spans="1:2" x14ac:dyDescent="0.25">
      <c r="A147" t="s">
        <v>318</v>
      </c>
      <c r="B147" t="s">
        <v>319</v>
      </c>
    </row>
    <row r="148" spans="1:2" x14ac:dyDescent="0.25">
      <c r="A148" t="s">
        <v>320</v>
      </c>
      <c r="B148" t="s">
        <v>321</v>
      </c>
    </row>
    <row r="149" spans="1:2" x14ac:dyDescent="0.25">
      <c r="A149" t="s">
        <v>322</v>
      </c>
      <c r="B149" t="s">
        <v>323</v>
      </c>
    </row>
    <row r="150" spans="1:2" x14ac:dyDescent="0.25">
      <c r="A150" t="s">
        <v>324</v>
      </c>
      <c r="B150" t="s">
        <v>325</v>
      </c>
    </row>
    <row r="151" spans="1:2" x14ac:dyDescent="0.25">
      <c r="A151" t="s">
        <v>326</v>
      </c>
      <c r="B151" t="s">
        <v>327</v>
      </c>
    </row>
    <row r="152" spans="1:2" x14ac:dyDescent="0.25">
      <c r="A152" t="s">
        <v>328</v>
      </c>
      <c r="B152" t="s">
        <v>329</v>
      </c>
    </row>
    <row r="153" spans="1:2" x14ac:dyDescent="0.25">
      <c r="A153" t="s">
        <v>330</v>
      </c>
      <c r="B153" t="s">
        <v>331</v>
      </c>
    </row>
    <row r="154" spans="1:2" x14ac:dyDescent="0.25">
      <c r="A154" t="s">
        <v>332</v>
      </c>
      <c r="B154" t="s">
        <v>333</v>
      </c>
    </row>
  </sheetData>
  <sheetProtection algorithmName="SHA-512" hashValue="0fQIZdbVvNsNydzg1lcc9mU9rEQkYaeAqJ4qp6OvzF+G2R/DNUmXWCEjNv53g0ILtAyZXi8xj2emv6aam0HZkw==" saltValue="YC3kK3leBodsf3MuPZBWug==" spinCount="100000" sheet="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3538-3477-401C-A153-8EC9A88F5EE4}">
  <sheetPr codeName="Sheet12"/>
  <dimension ref="A1:F157"/>
  <sheetViews>
    <sheetView workbookViewId="0">
      <selection activeCell="D31" sqref="D31"/>
    </sheetView>
  </sheetViews>
  <sheetFormatPr defaultRowHeight="15" x14ac:dyDescent="0.25"/>
  <cols>
    <col min="1" max="1" width="41.140625" customWidth="1"/>
    <col min="2" max="2" width="30.7109375" customWidth="1"/>
    <col min="3" max="3" width="28.7109375" customWidth="1"/>
    <col min="4" max="4" width="27.85546875" customWidth="1"/>
    <col min="6" max="6" width="11.140625" bestFit="1" customWidth="1"/>
  </cols>
  <sheetData>
    <row r="1" spans="1:6" ht="95.25" thickBot="1" x14ac:dyDescent="0.3">
      <c r="A1" s="36" t="s">
        <v>334</v>
      </c>
      <c r="B1" s="37" t="s">
        <v>335</v>
      </c>
      <c r="C1" s="37" t="s">
        <v>336</v>
      </c>
      <c r="D1" s="37" t="s">
        <v>337</v>
      </c>
    </row>
    <row r="2" spans="1:6" ht="15.75" thickBot="1" x14ac:dyDescent="0.3">
      <c r="A2" s="38" t="s">
        <v>338</v>
      </c>
      <c r="B2" s="39">
        <v>616316</v>
      </c>
      <c r="C2" s="39">
        <v>1521769</v>
      </c>
      <c r="D2" s="39">
        <v>2138085</v>
      </c>
    </row>
    <row r="3" spans="1:6" ht="15.75" thickBot="1" x14ac:dyDescent="0.3">
      <c r="A3" s="38" t="s">
        <v>30</v>
      </c>
      <c r="B3" s="39">
        <v>977055</v>
      </c>
      <c r="C3" s="39">
        <v>2412482</v>
      </c>
      <c r="D3" s="39">
        <v>3389537</v>
      </c>
    </row>
    <row r="4" spans="1:6" ht="15.75" thickBot="1" x14ac:dyDescent="0.3">
      <c r="A4" s="38" t="s">
        <v>32</v>
      </c>
      <c r="B4" s="39">
        <v>835921</v>
      </c>
      <c r="C4" s="39">
        <v>2064002</v>
      </c>
      <c r="D4" s="39">
        <v>2899922</v>
      </c>
    </row>
    <row r="5" spans="1:6" ht="15.75" thickBot="1" x14ac:dyDescent="0.3">
      <c r="A5" s="38" t="s">
        <v>339</v>
      </c>
      <c r="B5" s="39">
        <v>492583</v>
      </c>
      <c r="C5" s="39">
        <v>1216255</v>
      </c>
      <c r="D5" s="39">
        <v>1708838</v>
      </c>
    </row>
    <row r="6" spans="1:6" ht="15.75" thickBot="1" x14ac:dyDescent="0.3">
      <c r="A6" s="38" t="s">
        <v>36</v>
      </c>
      <c r="B6" s="39">
        <v>419048</v>
      </c>
      <c r="C6" s="39">
        <v>1034687</v>
      </c>
      <c r="D6" s="39">
        <v>1453735</v>
      </c>
    </row>
    <row r="7" spans="1:6" ht="15.75" thickBot="1" x14ac:dyDescent="0.3">
      <c r="A7" s="38" t="s">
        <v>38</v>
      </c>
      <c r="B7" s="39">
        <v>626653</v>
      </c>
      <c r="C7" s="39">
        <v>1547291</v>
      </c>
      <c r="D7" s="39">
        <v>2173944</v>
      </c>
    </row>
    <row r="8" spans="1:6" ht="15.75" thickBot="1" x14ac:dyDescent="0.3">
      <c r="A8" s="38" t="s">
        <v>40</v>
      </c>
      <c r="B8" s="39">
        <v>3780199</v>
      </c>
      <c r="C8" s="39">
        <v>9333826</v>
      </c>
      <c r="D8" s="39">
        <v>13114025</v>
      </c>
      <c r="F8" s="53"/>
    </row>
    <row r="9" spans="1:6" ht="15.75" thickBot="1" x14ac:dyDescent="0.3">
      <c r="A9" s="38" t="s">
        <v>42</v>
      </c>
      <c r="B9" s="39">
        <v>515981</v>
      </c>
      <c r="C9" s="39">
        <v>1274027</v>
      </c>
      <c r="D9" s="39">
        <v>1790009</v>
      </c>
    </row>
    <row r="10" spans="1:6" ht="15.75" thickBot="1" x14ac:dyDescent="0.3">
      <c r="A10" s="38" t="s">
        <v>44</v>
      </c>
      <c r="B10" s="39">
        <v>609987</v>
      </c>
      <c r="C10" s="39">
        <v>1506141</v>
      </c>
      <c r="D10" s="39">
        <v>2116128</v>
      </c>
    </row>
    <row r="11" spans="1:6" ht="15.75" thickBot="1" x14ac:dyDescent="0.3">
      <c r="A11" s="38" t="s">
        <v>46</v>
      </c>
      <c r="B11" s="39">
        <v>938319</v>
      </c>
      <c r="C11" s="39">
        <v>2316837</v>
      </c>
      <c r="D11" s="39">
        <v>3255157</v>
      </c>
    </row>
    <row r="12" spans="1:6" ht="15.75" thickBot="1" x14ac:dyDescent="0.3">
      <c r="A12" s="38" t="s">
        <v>48</v>
      </c>
      <c r="B12" s="39">
        <v>1181178</v>
      </c>
      <c r="C12" s="39">
        <v>2916490</v>
      </c>
      <c r="D12" s="39">
        <v>4097669</v>
      </c>
    </row>
    <row r="13" spans="1:6" ht="15.75" thickBot="1" x14ac:dyDescent="0.3">
      <c r="A13" s="38" t="s">
        <v>50</v>
      </c>
      <c r="B13" s="39">
        <v>244239</v>
      </c>
      <c r="C13" s="39">
        <v>603060</v>
      </c>
      <c r="D13" s="39">
        <v>847299</v>
      </c>
    </row>
    <row r="14" spans="1:6" ht="15.75" thickBot="1" x14ac:dyDescent="0.3">
      <c r="A14" s="38" t="s">
        <v>52</v>
      </c>
      <c r="B14" s="39">
        <v>1550616</v>
      </c>
      <c r="C14" s="39">
        <v>3828682</v>
      </c>
      <c r="D14" s="39">
        <v>5379299</v>
      </c>
    </row>
    <row r="15" spans="1:6" ht="15.75" thickBot="1" x14ac:dyDescent="0.3">
      <c r="A15" s="38" t="s">
        <v>54</v>
      </c>
      <c r="B15" s="39">
        <v>906550</v>
      </c>
      <c r="C15" s="39">
        <v>2238395</v>
      </c>
      <c r="D15" s="39">
        <v>3144944</v>
      </c>
    </row>
    <row r="16" spans="1:6" ht="15.75" thickBot="1" x14ac:dyDescent="0.3">
      <c r="A16" s="38" t="s">
        <v>340</v>
      </c>
      <c r="B16" s="39">
        <v>829346</v>
      </c>
      <c r="C16" s="39">
        <v>2047767</v>
      </c>
      <c r="D16" s="39">
        <v>2877112</v>
      </c>
    </row>
    <row r="17" spans="1:6" ht="15.75" thickBot="1" x14ac:dyDescent="0.3">
      <c r="A17" s="38" t="s">
        <v>58</v>
      </c>
      <c r="B17" s="39">
        <v>1369147</v>
      </c>
      <c r="C17" s="39">
        <v>3380610</v>
      </c>
      <c r="D17" s="39">
        <v>4749757</v>
      </c>
    </row>
    <row r="18" spans="1:6" ht="15.75" thickBot="1" x14ac:dyDescent="0.3">
      <c r="A18" s="38" t="s">
        <v>60</v>
      </c>
      <c r="B18" s="39">
        <v>803557</v>
      </c>
      <c r="C18" s="39">
        <v>1984092</v>
      </c>
      <c r="D18" s="39">
        <v>2787649</v>
      </c>
    </row>
    <row r="19" spans="1:6" ht="15.75" thickBot="1" x14ac:dyDescent="0.3">
      <c r="A19" s="38" t="s">
        <v>62</v>
      </c>
      <c r="B19" s="39">
        <v>1128140</v>
      </c>
      <c r="C19" s="39">
        <v>2785531</v>
      </c>
      <c r="D19" s="39">
        <v>3913671</v>
      </c>
    </row>
    <row r="20" spans="1:6" ht="15.75" thickBot="1" x14ac:dyDescent="0.3">
      <c r="A20" s="38" t="s">
        <v>64</v>
      </c>
      <c r="B20" s="39">
        <v>551280</v>
      </c>
      <c r="C20" s="39">
        <v>1361185</v>
      </c>
      <c r="D20" s="39">
        <v>1912465</v>
      </c>
    </row>
    <row r="21" spans="1:6" ht="15.75" thickBot="1" x14ac:dyDescent="0.3">
      <c r="A21" s="38" t="s">
        <v>66</v>
      </c>
      <c r="B21" s="39">
        <v>621416</v>
      </c>
      <c r="C21" s="39">
        <v>1534361</v>
      </c>
      <c r="D21" s="39">
        <v>2155778</v>
      </c>
    </row>
    <row r="22" spans="1:6" ht="15.75" thickBot="1" x14ac:dyDescent="0.3">
      <c r="A22" s="38" t="s">
        <v>68</v>
      </c>
      <c r="B22" s="39">
        <v>1568738</v>
      </c>
      <c r="C22" s="39">
        <v>3873427</v>
      </c>
      <c r="D22" s="39">
        <v>5442166</v>
      </c>
    </row>
    <row r="23" spans="1:6" ht="15.75" thickBot="1" x14ac:dyDescent="0.3">
      <c r="A23" s="38" t="s">
        <v>70</v>
      </c>
      <c r="B23" s="39">
        <v>867889</v>
      </c>
      <c r="C23" s="39">
        <v>2142937</v>
      </c>
      <c r="D23" s="39">
        <v>3010826</v>
      </c>
    </row>
    <row r="24" spans="1:6" ht="15.75" thickBot="1" x14ac:dyDescent="0.3">
      <c r="A24" s="38" t="s">
        <v>72</v>
      </c>
      <c r="B24" s="39">
        <v>584531</v>
      </c>
      <c r="C24" s="39">
        <v>1443287</v>
      </c>
      <c r="D24" s="39">
        <v>2027818</v>
      </c>
    </row>
    <row r="25" spans="1:6" ht="15.75" thickBot="1" x14ac:dyDescent="0.3">
      <c r="A25" s="38" t="s">
        <v>74</v>
      </c>
      <c r="B25" s="39">
        <v>979180</v>
      </c>
      <c r="C25" s="39">
        <v>2417729</v>
      </c>
      <c r="D25" s="39">
        <v>3396910</v>
      </c>
    </row>
    <row r="26" spans="1:6" ht="15.75" thickBot="1" x14ac:dyDescent="0.3">
      <c r="A26" s="38" t="s">
        <v>76</v>
      </c>
      <c r="B26" s="39">
        <v>990373</v>
      </c>
      <c r="C26" s="39">
        <v>2445365</v>
      </c>
      <c r="D26" s="39">
        <v>3435738</v>
      </c>
    </row>
    <row r="27" spans="1:6" ht="15.75" thickBot="1" x14ac:dyDescent="0.3">
      <c r="A27" s="38" t="s">
        <v>78</v>
      </c>
      <c r="B27" s="39">
        <v>32934</v>
      </c>
      <c r="C27" s="39">
        <v>81318</v>
      </c>
      <c r="D27" s="39">
        <v>114251</v>
      </c>
    </row>
    <row r="28" spans="1:6" ht="15.75" thickBot="1" x14ac:dyDescent="0.3">
      <c r="A28" s="38" t="s">
        <v>80</v>
      </c>
      <c r="B28" s="39">
        <v>1885534</v>
      </c>
      <c r="C28" s="39">
        <v>4655640</v>
      </c>
      <c r="D28" s="39">
        <v>6541174</v>
      </c>
    </row>
    <row r="29" spans="1:6" ht="15.75" thickBot="1" x14ac:dyDescent="0.3">
      <c r="A29" s="38" t="s">
        <v>84</v>
      </c>
      <c r="B29" s="39">
        <v>1046967</v>
      </c>
      <c r="C29" s="39">
        <v>2585103</v>
      </c>
      <c r="D29" s="39">
        <v>3632070</v>
      </c>
    </row>
    <row r="30" spans="1:6" ht="15.75" thickBot="1" x14ac:dyDescent="0.3">
      <c r="A30" s="38" t="s">
        <v>86</v>
      </c>
      <c r="B30" s="39">
        <v>945904</v>
      </c>
      <c r="C30" s="39">
        <v>2335565</v>
      </c>
      <c r="D30" s="39">
        <v>3281469</v>
      </c>
    </row>
    <row r="31" spans="1:6" ht="15.75" thickBot="1" x14ac:dyDescent="0.3">
      <c r="A31" s="38" t="s">
        <v>88</v>
      </c>
      <c r="B31" s="39">
        <v>1034121</v>
      </c>
      <c r="C31" s="39">
        <v>2272142</v>
      </c>
      <c r="D31" s="39">
        <v>3306263</v>
      </c>
      <c r="F31" s="55"/>
    </row>
    <row r="32" spans="1:6" ht="15.75" thickBot="1" x14ac:dyDescent="0.3">
      <c r="A32" s="38" t="s">
        <v>90</v>
      </c>
      <c r="B32" s="39">
        <v>338291</v>
      </c>
      <c r="C32" s="39">
        <v>835286</v>
      </c>
      <c r="D32" s="39">
        <v>1173577</v>
      </c>
    </row>
    <row r="33" spans="1:4" ht="15.75" thickBot="1" x14ac:dyDescent="0.3">
      <c r="A33" s="38" t="s">
        <v>92</v>
      </c>
      <c r="B33" s="39">
        <v>775284</v>
      </c>
      <c r="C33" s="39">
        <v>1914282</v>
      </c>
      <c r="D33" s="39">
        <v>2689566</v>
      </c>
    </row>
    <row r="34" spans="1:4" ht="15.75" thickBot="1" x14ac:dyDescent="0.3">
      <c r="A34" s="38" t="s">
        <v>94</v>
      </c>
      <c r="B34" s="39">
        <v>2448432</v>
      </c>
      <c r="C34" s="39">
        <v>6045510</v>
      </c>
      <c r="D34" s="39">
        <v>8493941</v>
      </c>
    </row>
    <row r="35" spans="1:4" ht="15.75" thickBot="1" x14ac:dyDescent="0.3">
      <c r="A35" s="38" t="s">
        <v>96</v>
      </c>
      <c r="B35" s="39">
        <v>2413484</v>
      </c>
      <c r="C35" s="39">
        <v>5959221</v>
      </c>
      <c r="D35" s="39">
        <v>8372705</v>
      </c>
    </row>
    <row r="36" spans="1:4" ht="15.75" thickBot="1" x14ac:dyDescent="0.3">
      <c r="A36" s="38" t="s">
        <v>98</v>
      </c>
      <c r="B36" s="39">
        <v>1019169</v>
      </c>
      <c r="C36" s="39">
        <v>2516466</v>
      </c>
      <c r="D36" s="39">
        <v>3535635</v>
      </c>
    </row>
    <row r="37" spans="1:4" ht="15.75" thickBot="1" x14ac:dyDescent="0.3">
      <c r="A37" s="38" t="s">
        <v>100</v>
      </c>
      <c r="B37" s="39">
        <v>1152060</v>
      </c>
      <c r="C37" s="39">
        <v>2844591</v>
      </c>
      <c r="D37" s="39">
        <v>3996651</v>
      </c>
    </row>
    <row r="38" spans="1:4" ht="15.75" thickBot="1" x14ac:dyDescent="0.3">
      <c r="A38" s="38" t="s">
        <v>102</v>
      </c>
      <c r="B38" s="39">
        <v>1054094</v>
      </c>
      <c r="C38" s="39">
        <v>2602701</v>
      </c>
      <c r="D38" s="39">
        <v>3656795</v>
      </c>
    </row>
    <row r="39" spans="1:4" ht="15.75" thickBot="1" x14ac:dyDescent="0.3">
      <c r="A39" s="38" t="s">
        <v>82</v>
      </c>
      <c r="B39" s="39">
        <v>1905104</v>
      </c>
      <c r="C39" s="39">
        <v>4703959</v>
      </c>
      <c r="D39" s="39">
        <v>6609063</v>
      </c>
    </row>
    <row r="40" spans="1:4" ht="15.75" thickBot="1" x14ac:dyDescent="0.3">
      <c r="A40" s="38" t="s">
        <v>104</v>
      </c>
      <c r="B40" s="39">
        <v>956859</v>
      </c>
      <c r="C40" s="39">
        <v>2362614</v>
      </c>
      <c r="D40" s="39">
        <v>3319473</v>
      </c>
    </row>
    <row r="41" spans="1:4" ht="15.75" thickBot="1" x14ac:dyDescent="0.3">
      <c r="A41" s="38" t="s">
        <v>106</v>
      </c>
      <c r="B41" s="39">
        <v>976029</v>
      </c>
      <c r="C41" s="39">
        <v>2409947</v>
      </c>
      <c r="D41" s="39">
        <v>3385976</v>
      </c>
    </row>
    <row r="42" spans="1:4" ht="15.75" thickBot="1" x14ac:dyDescent="0.3">
      <c r="A42" s="38" t="s">
        <v>108</v>
      </c>
      <c r="B42" s="39">
        <v>1745314</v>
      </c>
      <c r="C42" s="39">
        <v>4309418</v>
      </c>
      <c r="D42" s="39">
        <v>6054732</v>
      </c>
    </row>
    <row r="43" spans="1:4" ht="15.75" thickBot="1" x14ac:dyDescent="0.3">
      <c r="A43" s="38" t="s">
        <v>110</v>
      </c>
      <c r="B43" s="39">
        <v>876579</v>
      </c>
      <c r="C43" s="39">
        <v>2164393</v>
      </c>
      <c r="D43" s="39">
        <v>3040971</v>
      </c>
    </row>
    <row r="44" spans="1:4" ht="15.75" thickBot="1" x14ac:dyDescent="0.3">
      <c r="A44" s="38" t="s">
        <v>112</v>
      </c>
      <c r="B44" s="39">
        <v>3995659</v>
      </c>
      <c r="C44" s="39">
        <v>9865824</v>
      </c>
      <c r="D44" s="39">
        <v>13861482</v>
      </c>
    </row>
    <row r="45" spans="1:4" ht="15.75" thickBot="1" x14ac:dyDescent="0.3">
      <c r="A45" s="38" t="s">
        <v>114</v>
      </c>
      <c r="B45" s="39">
        <v>764967</v>
      </c>
      <c r="C45" s="39">
        <v>1888808</v>
      </c>
      <c r="D45" s="39">
        <v>2653775</v>
      </c>
    </row>
    <row r="46" spans="1:4" ht="15.75" thickBot="1" x14ac:dyDescent="0.3">
      <c r="A46" s="38" t="s">
        <v>116</v>
      </c>
      <c r="B46" s="39">
        <v>1707739</v>
      </c>
      <c r="C46" s="39">
        <v>4216641</v>
      </c>
      <c r="D46" s="39">
        <v>5924380</v>
      </c>
    </row>
    <row r="47" spans="1:4" ht="15.75" thickBot="1" x14ac:dyDescent="0.3">
      <c r="A47" s="38" t="s">
        <v>118</v>
      </c>
      <c r="B47" s="39">
        <v>897937</v>
      </c>
      <c r="C47" s="39">
        <v>2217128</v>
      </c>
      <c r="D47" s="39">
        <v>3115065</v>
      </c>
    </row>
    <row r="48" spans="1:4" ht="15.75" thickBot="1" x14ac:dyDescent="0.3">
      <c r="A48" s="38" t="s">
        <v>120</v>
      </c>
      <c r="B48" s="39">
        <v>948377</v>
      </c>
      <c r="C48" s="39">
        <v>2341672</v>
      </c>
      <c r="D48" s="39">
        <v>3290049</v>
      </c>
    </row>
    <row r="49" spans="1:4" ht="15.75" thickBot="1" x14ac:dyDescent="0.3">
      <c r="A49" s="38" t="s">
        <v>122</v>
      </c>
      <c r="B49" s="39">
        <v>431414</v>
      </c>
      <c r="C49" s="39">
        <v>1065220</v>
      </c>
      <c r="D49" s="39">
        <v>1496634</v>
      </c>
    </row>
    <row r="50" spans="1:4" ht="15.75" thickBot="1" x14ac:dyDescent="0.3">
      <c r="A50" s="38" t="s">
        <v>341</v>
      </c>
      <c r="B50" s="39">
        <v>619907</v>
      </c>
      <c r="C50" s="39">
        <v>1530635</v>
      </c>
      <c r="D50" s="39">
        <v>2150542</v>
      </c>
    </row>
    <row r="51" spans="1:4" ht="15.75" thickBot="1" x14ac:dyDescent="0.3">
      <c r="A51" s="38" t="s">
        <v>126</v>
      </c>
      <c r="B51" s="39">
        <v>3209285</v>
      </c>
      <c r="C51" s="39">
        <v>7924161</v>
      </c>
      <c r="D51" s="39">
        <v>11133447</v>
      </c>
    </row>
    <row r="52" spans="1:4" ht="15.75" thickBot="1" x14ac:dyDescent="0.3">
      <c r="A52" s="38" t="s">
        <v>128</v>
      </c>
      <c r="B52" s="39">
        <v>775037</v>
      </c>
      <c r="C52" s="39">
        <v>1913670</v>
      </c>
      <c r="D52" s="39">
        <v>2688707</v>
      </c>
    </row>
    <row r="53" spans="1:4" ht="15.75" thickBot="1" x14ac:dyDescent="0.3">
      <c r="A53" s="38" t="s">
        <v>130</v>
      </c>
      <c r="B53" s="39">
        <v>654634</v>
      </c>
      <c r="C53" s="39">
        <v>1616381</v>
      </c>
      <c r="D53" s="39">
        <v>2271015</v>
      </c>
    </row>
    <row r="54" spans="1:4" ht="15.75" thickBot="1" x14ac:dyDescent="0.3">
      <c r="A54" s="38" t="s">
        <v>132</v>
      </c>
      <c r="B54" s="39">
        <v>338258</v>
      </c>
      <c r="C54" s="39">
        <v>835206</v>
      </c>
      <c r="D54" s="39">
        <v>1173464</v>
      </c>
    </row>
    <row r="55" spans="1:4" ht="15.75" thickBot="1" x14ac:dyDescent="0.3">
      <c r="A55" s="38" t="s">
        <v>134</v>
      </c>
      <c r="B55" s="39">
        <v>678836</v>
      </c>
      <c r="C55" s="39">
        <v>1676138</v>
      </c>
      <c r="D55" s="39">
        <v>2354975</v>
      </c>
    </row>
    <row r="56" spans="1:4" ht="15.75" thickBot="1" x14ac:dyDescent="0.3">
      <c r="A56" s="38" t="s">
        <v>136</v>
      </c>
      <c r="B56" s="39">
        <v>594414</v>
      </c>
      <c r="C56" s="39">
        <v>1467689</v>
      </c>
      <c r="D56" s="39">
        <v>2062103</v>
      </c>
    </row>
    <row r="57" spans="1:4" ht="15.75" thickBot="1" x14ac:dyDescent="0.3">
      <c r="A57" s="38" t="s">
        <v>138</v>
      </c>
      <c r="B57" s="39">
        <v>2790730</v>
      </c>
      <c r="C57" s="39">
        <v>6890692</v>
      </c>
      <c r="D57" s="39">
        <v>9681422</v>
      </c>
    </row>
    <row r="58" spans="1:4" ht="15.75" thickBot="1" x14ac:dyDescent="0.3">
      <c r="A58" s="38" t="s">
        <v>140</v>
      </c>
      <c r="B58" s="39">
        <v>702748</v>
      </c>
      <c r="C58" s="39">
        <v>1735179</v>
      </c>
      <c r="D58" s="39">
        <v>2437927</v>
      </c>
    </row>
    <row r="59" spans="1:4" ht="15.75" thickBot="1" x14ac:dyDescent="0.3">
      <c r="A59" s="38" t="s">
        <v>142</v>
      </c>
      <c r="B59" s="39">
        <v>674556</v>
      </c>
      <c r="C59" s="39">
        <v>1665570</v>
      </c>
      <c r="D59" s="39">
        <v>2340125</v>
      </c>
    </row>
    <row r="60" spans="1:4" ht="15.75" thickBot="1" x14ac:dyDescent="0.3">
      <c r="A60" s="38" t="s">
        <v>144</v>
      </c>
      <c r="B60" s="39">
        <v>517330</v>
      </c>
      <c r="C60" s="39">
        <v>1277359</v>
      </c>
      <c r="D60" s="39">
        <v>1794689</v>
      </c>
    </row>
    <row r="61" spans="1:4" ht="15.75" thickBot="1" x14ac:dyDescent="0.3">
      <c r="A61" s="38" t="s">
        <v>146</v>
      </c>
      <c r="B61" s="39">
        <v>8546</v>
      </c>
      <c r="C61" s="39">
        <v>21102</v>
      </c>
      <c r="D61" s="39">
        <v>29648</v>
      </c>
    </row>
    <row r="62" spans="1:4" ht="15.75" thickBot="1" x14ac:dyDescent="0.3">
      <c r="A62" s="38" t="s">
        <v>148</v>
      </c>
      <c r="B62" s="39">
        <v>867975</v>
      </c>
      <c r="C62" s="39">
        <v>2143148</v>
      </c>
      <c r="D62" s="39">
        <v>3011123</v>
      </c>
    </row>
    <row r="63" spans="1:4" ht="15.75" thickBot="1" x14ac:dyDescent="0.3">
      <c r="A63" s="38" t="s">
        <v>342</v>
      </c>
      <c r="B63" s="39">
        <v>585094</v>
      </c>
      <c r="C63" s="39">
        <v>1444676</v>
      </c>
      <c r="D63" s="39">
        <v>2029770</v>
      </c>
    </row>
    <row r="64" spans="1:4" ht="15.75" thickBot="1" x14ac:dyDescent="0.3">
      <c r="A64" s="38" t="s">
        <v>152</v>
      </c>
      <c r="B64" s="39">
        <v>4160993</v>
      </c>
      <c r="C64" s="39">
        <v>10274057</v>
      </c>
      <c r="D64" s="39">
        <v>14435050</v>
      </c>
    </row>
    <row r="65" spans="1:4" ht="15.75" thickBot="1" x14ac:dyDescent="0.3">
      <c r="A65" s="38" t="s">
        <v>154</v>
      </c>
      <c r="B65" s="39">
        <v>980737</v>
      </c>
      <c r="C65" s="39">
        <v>2421572</v>
      </c>
      <c r="D65" s="39">
        <v>3402308</v>
      </c>
    </row>
    <row r="66" spans="1:4" ht="15.75" thickBot="1" x14ac:dyDescent="0.3">
      <c r="A66" s="38" t="s">
        <v>156</v>
      </c>
      <c r="B66" s="39">
        <v>386896</v>
      </c>
      <c r="C66" s="39">
        <v>955298</v>
      </c>
      <c r="D66" s="39">
        <v>1342194</v>
      </c>
    </row>
    <row r="67" spans="1:4" ht="15.75" thickBot="1" x14ac:dyDescent="0.3">
      <c r="A67" s="38" t="s">
        <v>158</v>
      </c>
      <c r="B67" s="39">
        <v>1255420</v>
      </c>
      <c r="C67" s="39">
        <v>3099802</v>
      </c>
      <c r="D67" s="39">
        <v>4355222</v>
      </c>
    </row>
    <row r="68" spans="1:4" ht="15.75" thickBot="1" x14ac:dyDescent="0.3">
      <c r="A68" s="38" t="s">
        <v>160</v>
      </c>
      <c r="B68" s="39">
        <v>659513</v>
      </c>
      <c r="C68" s="39">
        <v>1628426</v>
      </c>
      <c r="D68" s="39">
        <v>2287939</v>
      </c>
    </row>
    <row r="69" spans="1:4" ht="15.75" thickBot="1" x14ac:dyDescent="0.3">
      <c r="A69" s="38" t="s">
        <v>162</v>
      </c>
      <c r="B69" s="39">
        <v>1018518</v>
      </c>
      <c r="C69" s="39">
        <v>2514860</v>
      </c>
      <c r="D69" s="39">
        <v>3533379</v>
      </c>
    </row>
    <row r="70" spans="1:4" ht="15.75" thickBot="1" x14ac:dyDescent="0.3">
      <c r="A70" s="38" t="s">
        <v>164</v>
      </c>
      <c r="B70" s="39">
        <v>3724752</v>
      </c>
      <c r="C70" s="39">
        <v>9196920</v>
      </c>
      <c r="D70" s="39">
        <v>12921672</v>
      </c>
    </row>
    <row r="71" spans="1:4" ht="15.75" thickBot="1" x14ac:dyDescent="0.3">
      <c r="A71" s="38" t="s">
        <v>166</v>
      </c>
      <c r="B71" s="39">
        <v>2234742</v>
      </c>
      <c r="C71" s="39">
        <v>5517882</v>
      </c>
      <c r="D71" s="39">
        <v>7752625</v>
      </c>
    </row>
    <row r="72" spans="1:4" ht="15.75" thickBot="1" x14ac:dyDescent="0.3">
      <c r="A72" s="38" t="s">
        <v>168</v>
      </c>
      <c r="B72" s="39">
        <v>1062273</v>
      </c>
      <c r="C72" s="39">
        <v>2622897</v>
      </c>
      <c r="D72" s="39">
        <v>3685171</v>
      </c>
    </row>
    <row r="73" spans="1:4" ht="15.75" thickBot="1" x14ac:dyDescent="0.3">
      <c r="A73" s="38" t="s">
        <v>170</v>
      </c>
      <c r="B73" s="39">
        <v>1629617</v>
      </c>
      <c r="C73" s="39">
        <v>4023746</v>
      </c>
      <c r="D73" s="39">
        <v>5653363</v>
      </c>
    </row>
    <row r="74" spans="1:4" ht="15.75" thickBot="1" x14ac:dyDescent="0.3">
      <c r="A74" s="38" t="s">
        <v>172</v>
      </c>
      <c r="B74" s="39">
        <v>923320</v>
      </c>
      <c r="C74" s="39">
        <v>2279803</v>
      </c>
      <c r="D74" s="39">
        <v>3203124</v>
      </c>
    </row>
    <row r="75" spans="1:4" ht="15.75" thickBot="1" x14ac:dyDescent="0.3">
      <c r="A75" s="38" t="s">
        <v>174</v>
      </c>
      <c r="B75" s="39">
        <v>2273366</v>
      </c>
      <c r="C75" s="39">
        <v>5613250</v>
      </c>
      <c r="D75" s="39">
        <v>7886616</v>
      </c>
    </row>
    <row r="76" spans="1:4" ht="15.75" thickBot="1" x14ac:dyDescent="0.3">
      <c r="A76" s="38" t="s">
        <v>176</v>
      </c>
      <c r="B76" s="39">
        <v>1996048</v>
      </c>
      <c r="C76" s="39">
        <v>4928513</v>
      </c>
      <c r="D76" s="39">
        <v>6924560</v>
      </c>
    </row>
    <row r="77" spans="1:4" ht="15.75" thickBot="1" x14ac:dyDescent="0.3">
      <c r="A77" s="38" t="s">
        <v>178</v>
      </c>
      <c r="B77" s="39">
        <v>531984</v>
      </c>
      <c r="C77" s="39">
        <v>1313541</v>
      </c>
      <c r="D77" s="39">
        <v>1845525</v>
      </c>
    </row>
    <row r="78" spans="1:4" ht="15.75" thickBot="1" x14ac:dyDescent="0.3">
      <c r="A78" s="38" t="s">
        <v>180</v>
      </c>
      <c r="B78" s="39">
        <v>1799584</v>
      </c>
      <c r="C78" s="39">
        <v>4443416</v>
      </c>
      <c r="D78" s="39">
        <v>6243000</v>
      </c>
    </row>
    <row r="79" spans="1:4" ht="15.75" thickBot="1" x14ac:dyDescent="0.3">
      <c r="A79" s="38" t="s">
        <v>182</v>
      </c>
      <c r="B79" s="39">
        <v>673563</v>
      </c>
      <c r="C79" s="39">
        <v>1663119</v>
      </c>
      <c r="D79" s="39">
        <v>2336682</v>
      </c>
    </row>
    <row r="80" spans="1:4" ht="15.75" thickBot="1" x14ac:dyDescent="0.3">
      <c r="A80" s="38" t="s">
        <v>184</v>
      </c>
      <c r="B80" s="39">
        <v>504839</v>
      </c>
      <c r="C80" s="39">
        <v>1246516</v>
      </c>
      <c r="D80" s="39">
        <v>1751356</v>
      </c>
    </row>
    <row r="81" spans="1:4" ht="15.75" thickBot="1" x14ac:dyDescent="0.3">
      <c r="A81" s="38" t="s">
        <v>186</v>
      </c>
      <c r="B81" s="39">
        <v>511608</v>
      </c>
      <c r="C81" s="39">
        <v>1263229</v>
      </c>
      <c r="D81" s="39">
        <v>1774837</v>
      </c>
    </row>
    <row r="82" spans="1:4" ht="15.75" thickBot="1" x14ac:dyDescent="0.3">
      <c r="A82" s="38" t="s">
        <v>188</v>
      </c>
      <c r="B82" s="39">
        <v>612953</v>
      </c>
      <c r="C82" s="39">
        <v>1513463</v>
      </c>
      <c r="D82" s="39">
        <v>2126416</v>
      </c>
    </row>
    <row r="83" spans="1:4" ht="15.75" thickBot="1" x14ac:dyDescent="0.3">
      <c r="A83" s="38" t="s">
        <v>190</v>
      </c>
      <c r="B83" s="39">
        <v>1013061</v>
      </c>
      <c r="C83" s="39">
        <v>2501385</v>
      </c>
      <c r="D83" s="39">
        <v>3514445</v>
      </c>
    </row>
    <row r="84" spans="1:4" ht="15.75" thickBot="1" x14ac:dyDescent="0.3">
      <c r="A84" s="38" t="s">
        <v>192</v>
      </c>
      <c r="B84" s="39">
        <v>991179</v>
      </c>
      <c r="C84" s="39">
        <v>2447355</v>
      </c>
      <c r="D84" s="39">
        <v>3438534</v>
      </c>
    </row>
    <row r="85" spans="1:4" ht="15.75" thickBot="1" x14ac:dyDescent="0.3">
      <c r="A85" s="38" t="s">
        <v>194</v>
      </c>
      <c r="B85" s="39">
        <v>2820608</v>
      </c>
      <c r="C85" s="39">
        <v>6964463</v>
      </c>
      <c r="D85" s="39">
        <v>9785071</v>
      </c>
    </row>
    <row r="86" spans="1:4" ht="15.75" thickBot="1" x14ac:dyDescent="0.3">
      <c r="A86" s="38" t="s">
        <v>196</v>
      </c>
      <c r="B86" s="39">
        <v>526304</v>
      </c>
      <c r="C86" s="39">
        <v>1299517</v>
      </c>
      <c r="D86" s="39">
        <v>1825821</v>
      </c>
    </row>
    <row r="87" spans="1:4" ht="15.75" thickBot="1" x14ac:dyDescent="0.3">
      <c r="A87" s="38" t="s">
        <v>198</v>
      </c>
      <c r="B87" s="39">
        <v>513620</v>
      </c>
      <c r="C87" s="39">
        <v>1268198</v>
      </c>
      <c r="D87" s="39">
        <v>1781819</v>
      </c>
    </row>
    <row r="88" spans="1:4" ht="15.75" thickBot="1" x14ac:dyDescent="0.3">
      <c r="A88" s="38" t="s">
        <v>200</v>
      </c>
      <c r="B88" s="39">
        <v>851913</v>
      </c>
      <c r="C88" s="39">
        <v>2103488</v>
      </c>
      <c r="D88" s="39">
        <v>2955401</v>
      </c>
    </row>
    <row r="89" spans="1:4" ht="15.75" thickBot="1" x14ac:dyDescent="0.3">
      <c r="A89" s="38" t="s">
        <v>202</v>
      </c>
      <c r="B89" s="39">
        <v>623663</v>
      </c>
      <c r="C89" s="39">
        <v>1539909</v>
      </c>
      <c r="D89" s="39">
        <v>2163572</v>
      </c>
    </row>
    <row r="90" spans="1:4" ht="15.75" thickBot="1" x14ac:dyDescent="0.3">
      <c r="A90" s="38" t="s">
        <v>204</v>
      </c>
      <c r="B90" s="39">
        <v>695977</v>
      </c>
      <c r="C90" s="39">
        <v>1718461</v>
      </c>
      <c r="D90" s="39">
        <v>2414438</v>
      </c>
    </row>
    <row r="91" spans="1:4" ht="15.75" thickBot="1" x14ac:dyDescent="0.3">
      <c r="A91" s="38" t="s">
        <v>206</v>
      </c>
      <c r="B91" s="39">
        <v>1635931</v>
      </c>
      <c r="C91" s="39">
        <v>4039335</v>
      </c>
      <c r="D91" s="39">
        <v>5675265</v>
      </c>
    </row>
    <row r="92" spans="1:4" ht="15.75" thickBot="1" x14ac:dyDescent="0.3">
      <c r="A92" s="38" t="s">
        <v>208</v>
      </c>
      <c r="B92" s="39">
        <v>1026980</v>
      </c>
      <c r="C92" s="39">
        <v>2535754</v>
      </c>
      <c r="D92" s="39">
        <v>3562734</v>
      </c>
    </row>
    <row r="93" spans="1:4" ht="15.75" thickBot="1" x14ac:dyDescent="0.3">
      <c r="A93" s="38" t="s">
        <v>210</v>
      </c>
      <c r="B93" s="39">
        <v>1046269</v>
      </c>
      <c r="C93" s="39">
        <v>2583380</v>
      </c>
      <c r="D93" s="39">
        <v>3629648</v>
      </c>
    </row>
    <row r="94" spans="1:4" ht="15.75" thickBot="1" x14ac:dyDescent="0.3">
      <c r="A94" s="38" t="s">
        <v>212</v>
      </c>
      <c r="B94" s="39">
        <v>2380772</v>
      </c>
      <c r="C94" s="39">
        <v>5878450</v>
      </c>
      <c r="D94" s="39">
        <v>8259223</v>
      </c>
    </row>
    <row r="95" spans="1:4" ht="15.75" thickBot="1" x14ac:dyDescent="0.3">
      <c r="A95" s="38" t="s">
        <v>214</v>
      </c>
      <c r="B95" s="39">
        <v>757589</v>
      </c>
      <c r="C95" s="39">
        <v>1870591</v>
      </c>
      <c r="D95" s="39">
        <v>2628180</v>
      </c>
    </row>
    <row r="96" spans="1:4" ht="15.75" thickBot="1" x14ac:dyDescent="0.3">
      <c r="A96" s="38" t="s">
        <v>216</v>
      </c>
      <c r="B96" s="39">
        <v>1546799</v>
      </c>
      <c r="C96" s="39">
        <v>3819258</v>
      </c>
      <c r="D96" s="39">
        <v>5366057</v>
      </c>
    </row>
    <row r="97" spans="1:4" ht="15.75" thickBot="1" x14ac:dyDescent="0.3">
      <c r="A97" s="38" t="s">
        <v>218</v>
      </c>
      <c r="B97" s="39">
        <v>535721</v>
      </c>
      <c r="C97" s="39">
        <v>1322769</v>
      </c>
      <c r="D97" s="39">
        <v>1858490</v>
      </c>
    </row>
    <row r="98" spans="1:4" ht="15.75" thickBot="1" x14ac:dyDescent="0.3">
      <c r="A98" s="38" t="s">
        <v>220</v>
      </c>
      <c r="B98" s="39">
        <v>866771</v>
      </c>
      <c r="C98" s="39">
        <v>2140174</v>
      </c>
      <c r="D98" s="39">
        <v>3006945</v>
      </c>
    </row>
    <row r="99" spans="1:4" ht="15.75" thickBot="1" x14ac:dyDescent="0.3">
      <c r="A99" s="38" t="s">
        <v>222</v>
      </c>
      <c r="B99" s="39">
        <v>601032</v>
      </c>
      <c r="C99" s="39">
        <v>1484029</v>
      </c>
      <c r="D99" s="39">
        <v>2085060</v>
      </c>
    </row>
    <row r="100" spans="1:4" ht="15.75" thickBot="1" x14ac:dyDescent="0.3">
      <c r="A100" s="38" t="s">
        <v>224</v>
      </c>
      <c r="B100" s="39">
        <v>384414</v>
      </c>
      <c r="C100" s="39">
        <v>949170</v>
      </c>
      <c r="D100" s="39">
        <v>1333584</v>
      </c>
    </row>
    <row r="101" spans="1:4" ht="15.75" thickBot="1" x14ac:dyDescent="0.3">
      <c r="A101" s="38" t="s">
        <v>226</v>
      </c>
      <c r="B101" s="39">
        <v>753284</v>
      </c>
      <c r="C101" s="39">
        <v>1859960</v>
      </c>
      <c r="D101" s="39">
        <v>2613244</v>
      </c>
    </row>
    <row r="102" spans="1:4" ht="15.75" thickBot="1" x14ac:dyDescent="0.3">
      <c r="A102" s="38" t="s">
        <v>343</v>
      </c>
      <c r="B102" s="39">
        <v>486152</v>
      </c>
      <c r="C102" s="39">
        <v>1200375</v>
      </c>
      <c r="D102" s="39">
        <v>1686527</v>
      </c>
    </row>
    <row r="103" spans="1:4" ht="15.75" thickBot="1" x14ac:dyDescent="0.3">
      <c r="A103" s="38" t="s">
        <v>230</v>
      </c>
      <c r="B103" s="39">
        <v>446068</v>
      </c>
      <c r="C103" s="39">
        <v>1101403</v>
      </c>
      <c r="D103" s="39">
        <v>1547472</v>
      </c>
    </row>
    <row r="104" spans="1:4" ht="15.75" thickBot="1" x14ac:dyDescent="0.3">
      <c r="A104" s="38" t="s">
        <v>232</v>
      </c>
      <c r="B104" s="39">
        <v>748142</v>
      </c>
      <c r="C104" s="39">
        <v>1847264</v>
      </c>
      <c r="D104" s="39">
        <v>2595406</v>
      </c>
    </row>
    <row r="105" spans="1:4" ht="15.75" thickBot="1" x14ac:dyDescent="0.3">
      <c r="A105" s="38" t="s">
        <v>234</v>
      </c>
      <c r="B105" s="39">
        <v>908069</v>
      </c>
      <c r="C105" s="39">
        <v>2242145</v>
      </c>
      <c r="D105" s="39">
        <v>3150214</v>
      </c>
    </row>
    <row r="106" spans="1:4" ht="15.75" thickBot="1" x14ac:dyDescent="0.3">
      <c r="A106" s="38" t="s">
        <v>236</v>
      </c>
      <c r="B106" s="39">
        <v>91611</v>
      </c>
      <c r="C106" s="39">
        <v>226200</v>
      </c>
      <c r="D106" s="39">
        <v>317812</v>
      </c>
    </row>
    <row r="107" spans="1:4" ht="15.75" thickBot="1" x14ac:dyDescent="0.3">
      <c r="A107" s="38" t="s">
        <v>238</v>
      </c>
      <c r="B107" s="39">
        <v>889426</v>
      </c>
      <c r="C107" s="39">
        <v>2196113</v>
      </c>
      <c r="D107" s="39">
        <v>3085539</v>
      </c>
    </row>
    <row r="108" spans="1:4" ht="15.75" thickBot="1" x14ac:dyDescent="0.3">
      <c r="A108" s="38" t="s">
        <v>240</v>
      </c>
      <c r="B108" s="39">
        <v>1247351</v>
      </c>
      <c r="C108" s="39">
        <v>3079880</v>
      </c>
      <c r="D108" s="39">
        <v>4327231</v>
      </c>
    </row>
    <row r="109" spans="1:4" ht="15.75" thickBot="1" x14ac:dyDescent="0.3">
      <c r="A109" s="38" t="s">
        <v>242</v>
      </c>
      <c r="B109" s="39">
        <v>1029298</v>
      </c>
      <c r="C109" s="39">
        <v>2541475</v>
      </c>
      <c r="D109" s="39">
        <v>3570773</v>
      </c>
    </row>
    <row r="110" spans="1:4" ht="15.75" thickBot="1" x14ac:dyDescent="0.3">
      <c r="A110" s="38" t="s">
        <v>244</v>
      </c>
      <c r="B110" s="39">
        <v>1826053</v>
      </c>
      <c r="C110" s="39">
        <v>4508772</v>
      </c>
      <c r="D110" s="39">
        <v>6334825</v>
      </c>
    </row>
    <row r="111" spans="1:4" ht="15.75" thickBot="1" x14ac:dyDescent="0.3">
      <c r="A111" s="38" t="s">
        <v>246</v>
      </c>
      <c r="B111" s="39">
        <v>940831</v>
      </c>
      <c r="C111" s="39">
        <v>2323039</v>
      </c>
      <c r="D111" s="39">
        <v>3263870</v>
      </c>
    </row>
    <row r="112" spans="1:4" ht="15.75" thickBot="1" x14ac:dyDescent="0.3">
      <c r="A112" s="38" t="s">
        <v>248</v>
      </c>
      <c r="B112" s="39">
        <v>347931</v>
      </c>
      <c r="C112" s="39">
        <v>859088</v>
      </c>
      <c r="D112" s="39">
        <v>1207019</v>
      </c>
    </row>
    <row r="113" spans="1:4" ht="15.75" thickBot="1" x14ac:dyDescent="0.3">
      <c r="A113" s="38" t="s">
        <v>250</v>
      </c>
      <c r="B113" s="39">
        <v>587490</v>
      </c>
      <c r="C113" s="39">
        <v>1450594</v>
      </c>
      <c r="D113" s="39">
        <v>2038084</v>
      </c>
    </row>
    <row r="114" spans="1:4" ht="15.75" thickBot="1" x14ac:dyDescent="0.3">
      <c r="A114" s="38" t="s">
        <v>252</v>
      </c>
      <c r="B114" s="39">
        <v>1685858</v>
      </c>
      <c r="C114" s="39">
        <v>4162612</v>
      </c>
      <c r="D114" s="39">
        <v>5848470</v>
      </c>
    </row>
    <row r="115" spans="1:4" ht="15.75" thickBot="1" x14ac:dyDescent="0.3">
      <c r="A115" s="38" t="s">
        <v>254</v>
      </c>
      <c r="B115" s="39">
        <v>631156</v>
      </c>
      <c r="C115" s="39">
        <v>1558409</v>
      </c>
      <c r="D115" s="39">
        <v>2189565</v>
      </c>
    </row>
    <row r="116" spans="1:4" ht="15.75" thickBot="1" x14ac:dyDescent="0.3">
      <c r="A116" s="38" t="s">
        <v>256</v>
      </c>
      <c r="B116" s="39">
        <v>617801</v>
      </c>
      <c r="C116" s="39">
        <v>1525434</v>
      </c>
      <c r="D116" s="39">
        <v>2143235</v>
      </c>
    </row>
    <row r="117" spans="1:4" ht="15.75" thickBot="1" x14ac:dyDescent="0.3">
      <c r="A117" s="38" t="s">
        <v>258</v>
      </c>
      <c r="B117" s="39">
        <v>748836</v>
      </c>
      <c r="C117" s="39">
        <v>1848977</v>
      </c>
      <c r="D117" s="39">
        <v>2597812</v>
      </c>
    </row>
    <row r="118" spans="1:4" ht="15.75" thickBot="1" x14ac:dyDescent="0.3">
      <c r="A118" s="38" t="s">
        <v>260</v>
      </c>
      <c r="B118" s="39">
        <v>556200</v>
      </c>
      <c r="C118" s="39">
        <v>1373334</v>
      </c>
      <c r="D118" s="39">
        <v>1929534</v>
      </c>
    </row>
    <row r="119" spans="1:4" ht="15.75" thickBot="1" x14ac:dyDescent="0.3">
      <c r="A119" s="38" t="s">
        <v>262</v>
      </c>
      <c r="B119" s="39">
        <v>1060187</v>
      </c>
      <c r="C119" s="39">
        <v>2617746</v>
      </c>
      <c r="D119" s="39">
        <v>3677933</v>
      </c>
    </row>
    <row r="120" spans="1:4" ht="15.75" thickBot="1" x14ac:dyDescent="0.3">
      <c r="A120" s="38" t="s">
        <v>264</v>
      </c>
      <c r="B120" s="39">
        <v>649928</v>
      </c>
      <c r="C120" s="39">
        <v>1604759</v>
      </c>
      <c r="D120" s="39">
        <v>2254687</v>
      </c>
    </row>
    <row r="121" spans="1:4" ht="15.75" thickBot="1" x14ac:dyDescent="0.3">
      <c r="A121" s="38" t="s">
        <v>266</v>
      </c>
      <c r="B121" s="39">
        <v>2390826</v>
      </c>
      <c r="C121" s="39">
        <v>5903274</v>
      </c>
      <c r="D121" s="39">
        <v>8294100</v>
      </c>
    </row>
    <row r="122" spans="1:4" ht="15.75" thickBot="1" x14ac:dyDescent="0.3">
      <c r="A122" s="38" t="s">
        <v>268</v>
      </c>
      <c r="B122" s="39">
        <v>866170</v>
      </c>
      <c r="C122" s="39">
        <v>2138692</v>
      </c>
      <c r="D122" s="39">
        <v>3004863</v>
      </c>
    </row>
    <row r="123" spans="1:4" ht="15.75" thickBot="1" x14ac:dyDescent="0.3">
      <c r="A123" s="38" t="s">
        <v>270</v>
      </c>
      <c r="B123" s="39">
        <v>570536</v>
      </c>
      <c r="C123" s="39">
        <v>1408731</v>
      </c>
      <c r="D123" s="39">
        <v>1979267</v>
      </c>
    </row>
    <row r="124" spans="1:4" ht="15.75" thickBot="1" x14ac:dyDescent="0.3">
      <c r="A124" s="38" t="s">
        <v>272</v>
      </c>
      <c r="B124" s="39">
        <v>899030</v>
      </c>
      <c r="C124" s="39">
        <v>2219826</v>
      </c>
      <c r="D124" s="39">
        <v>3118856</v>
      </c>
    </row>
    <row r="125" spans="1:4" ht="15.75" thickBot="1" x14ac:dyDescent="0.3">
      <c r="A125" s="38" t="s">
        <v>274</v>
      </c>
      <c r="B125" s="39">
        <v>2201444</v>
      </c>
      <c r="C125" s="39">
        <v>5435665</v>
      </c>
      <c r="D125" s="39">
        <v>7637110</v>
      </c>
    </row>
    <row r="126" spans="1:4" ht="15.75" thickBot="1" x14ac:dyDescent="0.3">
      <c r="A126" s="38" t="s">
        <v>276</v>
      </c>
      <c r="B126" s="39">
        <v>1058250</v>
      </c>
      <c r="C126" s="39">
        <v>2612963</v>
      </c>
      <c r="D126" s="39">
        <v>3671212</v>
      </c>
    </row>
    <row r="127" spans="1:4" ht="15.75" thickBot="1" x14ac:dyDescent="0.3">
      <c r="A127" s="38" t="s">
        <v>278</v>
      </c>
      <c r="B127" s="39">
        <v>2696380</v>
      </c>
      <c r="C127" s="39">
        <v>6657729</v>
      </c>
      <c r="D127" s="39">
        <v>9354109</v>
      </c>
    </row>
    <row r="128" spans="1:4" ht="15.75" thickBot="1" x14ac:dyDescent="0.3">
      <c r="A128" s="38" t="s">
        <v>280</v>
      </c>
      <c r="B128" s="39">
        <v>497666</v>
      </c>
      <c r="C128" s="39">
        <v>1228804</v>
      </c>
      <c r="D128" s="39">
        <v>1726470</v>
      </c>
    </row>
    <row r="129" spans="1:6" ht="15.75" thickBot="1" x14ac:dyDescent="0.3">
      <c r="A129" s="38" t="s">
        <v>282</v>
      </c>
      <c r="B129" s="39">
        <v>519247</v>
      </c>
      <c r="C129" s="39">
        <v>1282092</v>
      </c>
      <c r="D129" s="39">
        <v>1801340</v>
      </c>
    </row>
    <row r="130" spans="1:6" ht="15.75" thickBot="1" x14ac:dyDescent="0.3">
      <c r="A130" s="38" t="s">
        <v>284</v>
      </c>
      <c r="B130" s="39">
        <v>778974</v>
      </c>
      <c r="C130" s="39">
        <v>1923394</v>
      </c>
      <c r="D130" s="39">
        <v>2702368</v>
      </c>
    </row>
    <row r="131" spans="1:6" ht="15.75" thickBot="1" x14ac:dyDescent="0.3">
      <c r="A131" s="38" t="s">
        <v>344</v>
      </c>
      <c r="B131" s="39">
        <v>522646</v>
      </c>
      <c r="C131" s="39">
        <v>1290484</v>
      </c>
      <c r="D131" s="39">
        <v>1813130</v>
      </c>
    </row>
    <row r="132" spans="1:6" ht="15.75" thickBot="1" x14ac:dyDescent="0.3">
      <c r="A132" s="38" t="s">
        <v>288</v>
      </c>
      <c r="B132" s="39">
        <v>441588</v>
      </c>
      <c r="C132" s="39">
        <v>1090340</v>
      </c>
      <c r="D132" s="39">
        <v>1531928</v>
      </c>
    </row>
    <row r="133" spans="1:6" ht="15.75" thickBot="1" x14ac:dyDescent="0.3">
      <c r="A133" s="38" t="s">
        <v>290</v>
      </c>
      <c r="B133" s="39">
        <v>559291</v>
      </c>
      <c r="C133" s="39">
        <v>1380966</v>
      </c>
      <c r="D133" s="39">
        <v>1940258</v>
      </c>
    </row>
    <row r="134" spans="1:6" ht="15.75" thickBot="1" x14ac:dyDescent="0.3">
      <c r="A134" s="38" t="s">
        <v>292</v>
      </c>
      <c r="B134" s="39">
        <v>988851</v>
      </c>
      <c r="C134" s="39">
        <v>2441608</v>
      </c>
      <c r="D134" s="39">
        <v>3430459</v>
      </c>
    </row>
    <row r="135" spans="1:6" ht="15.75" thickBot="1" x14ac:dyDescent="0.3">
      <c r="A135" s="38" t="s">
        <v>294</v>
      </c>
      <c r="B135" s="39">
        <v>638351</v>
      </c>
      <c r="C135" s="39">
        <v>1576174</v>
      </c>
      <c r="D135" s="39">
        <v>2214525</v>
      </c>
    </row>
    <row r="136" spans="1:6" ht="15.75" thickBot="1" x14ac:dyDescent="0.3">
      <c r="A136" s="38" t="s">
        <v>296</v>
      </c>
      <c r="B136" s="39">
        <v>1112991</v>
      </c>
      <c r="C136" s="39">
        <v>2748126</v>
      </c>
      <c r="D136" s="39">
        <v>3861117</v>
      </c>
    </row>
    <row r="137" spans="1:6" ht="15.75" thickBot="1" x14ac:dyDescent="0.3">
      <c r="A137" s="38" t="s">
        <v>298</v>
      </c>
      <c r="B137" s="39">
        <v>966482</v>
      </c>
      <c r="C137" s="39">
        <v>2386375</v>
      </c>
      <c r="D137" s="39">
        <v>3352856</v>
      </c>
    </row>
    <row r="138" spans="1:6" ht="15.75" thickBot="1" x14ac:dyDescent="0.3">
      <c r="A138" s="38" t="s">
        <v>300</v>
      </c>
      <c r="B138" s="39">
        <v>734867</v>
      </c>
      <c r="C138" s="39">
        <v>1814487</v>
      </c>
      <c r="D138" s="39">
        <v>2549354</v>
      </c>
    </row>
    <row r="139" spans="1:6" ht="15.75" thickBot="1" x14ac:dyDescent="0.3">
      <c r="A139" s="38" t="s">
        <v>302</v>
      </c>
      <c r="B139" s="39">
        <v>875783</v>
      </c>
      <c r="C139" s="39">
        <v>2162427</v>
      </c>
      <c r="D139" s="39">
        <v>3038209</v>
      </c>
    </row>
    <row r="140" spans="1:6" ht="15.75" thickBot="1" x14ac:dyDescent="0.3">
      <c r="A140" s="38" t="s">
        <v>304</v>
      </c>
      <c r="B140" s="39">
        <v>556023</v>
      </c>
      <c r="C140" s="39">
        <v>1372896</v>
      </c>
      <c r="D140" s="39">
        <v>1928918</v>
      </c>
    </row>
    <row r="141" spans="1:6" ht="15.75" thickBot="1" x14ac:dyDescent="0.3">
      <c r="A141" s="38" t="s">
        <v>306</v>
      </c>
      <c r="B141" s="39">
        <v>1508344</v>
      </c>
      <c r="C141" s="39">
        <v>3724307</v>
      </c>
      <c r="D141" s="39">
        <v>5232651</v>
      </c>
    </row>
    <row r="142" spans="1:6" ht="15.75" thickBot="1" x14ac:dyDescent="0.3">
      <c r="A142" s="38" t="s">
        <v>308</v>
      </c>
      <c r="B142" s="39">
        <v>338106</v>
      </c>
      <c r="C142" s="39">
        <v>834829</v>
      </c>
      <c r="D142" s="39">
        <v>1172935</v>
      </c>
    </row>
    <row r="143" spans="1:6" ht="15.75" thickBot="1" x14ac:dyDescent="0.3">
      <c r="A143" s="38" t="s">
        <v>316</v>
      </c>
      <c r="B143" s="39">
        <v>658253</v>
      </c>
      <c r="C143" s="39">
        <v>1906561</v>
      </c>
      <c r="D143" s="39">
        <v>2564815</v>
      </c>
      <c r="F143" s="55"/>
    </row>
    <row r="144" spans="1:6" ht="15.75" thickBot="1" x14ac:dyDescent="0.3">
      <c r="A144" s="38" t="s">
        <v>310</v>
      </c>
      <c r="B144" s="39">
        <v>982135</v>
      </c>
      <c r="C144" s="39">
        <v>2425025</v>
      </c>
      <c r="D144" s="39">
        <v>3407160</v>
      </c>
    </row>
    <row r="145" spans="1:4" ht="15.75" thickBot="1" x14ac:dyDescent="0.3">
      <c r="A145" s="38" t="s">
        <v>312</v>
      </c>
      <c r="B145" s="39">
        <v>2229830</v>
      </c>
      <c r="C145" s="39">
        <v>5505753</v>
      </c>
      <c r="D145" s="39">
        <v>7735583</v>
      </c>
    </row>
    <row r="146" spans="1:4" ht="15.75" thickBot="1" x14ac:dyDescent="0.3">
      <c r="A146" s="38" t="s">
        <v>314</v>
      </c>
      <c r="B146" s="39">
        <v>893132</v>
      </c>
      <c r="C146" s="39">
        <v>2205265</v>
      </c>
      <c r="D146" s="39">
        <v>3098398</v>
      </c>
    </row>
    <row r="147" spans="1:4" ht="15.75" thickBot="1" x14ac:dyDescent="0.3">
      <c r="A147" s="38" t="s">
        <v>318</v>
      </c>
      <c r="B147" s="39">
        <v>1074750</v>
      </c>
      <c r="C147" s="39">
        <v>2653705</v>
      </c>
      <c r="D147" s="39">
        <v>3728455</v>
      </c>
    </row>
    <row r="148" spans="1:4" ht="15.75" thickBot="1" x14ac:dyDescent="0.3">
      <c r="A148" s="38" t="s">
        <v>320</v>
      </c>
      <c r="B148" s="39">
        <v>1230568</v>
      </c>
      <c r="C148" s="39">
        <v>3038440</v>
      </c>
      <c r="D148" s="39">
        <v>4269008</v>
      </c>
    </row>
    <row r="149" spans="1:4" ht="15.75" thickBot="1" x14ac:dyDescent="0.3">
      <c r="A149" s="38" t="s">
        <v>345</v>
      </c>
      <c r="B149" s="39">
        <v>321609</v>
      </c>
      <c r="C149" s="39">
        <v>794095</v>
      </c>
      <c r="D149" s="39">
        <v>1115704</v>
      </c>
    </row>
    <row r="150" spans="1:4" ht="15.75" thickBot="1" x14ac:dyDescent="0.3">
      <c r="A150" s="38" t="s">
        <v>324</v>
      </c>
      <c r="B150" s="39">
        <v>1215250</v>
      </c>
      <c r="C150" s="39">
        <v>3000617</v>
      </c>
      <c r="D150" s="39">
        <v>4215866</v>
      </c>
    </row>
    <row r="151" spans="1:4" ht="15.75" thickBot="1" x14ac:dyDescent="0.3">
      <c r="A151" s="38" t="s">
        <v>326</v>
      </c>
      <c r="B151" s="39">
        <v>271073</v>
      </c>
      <c r="C151" s="39">
        <v>669315</v>
      </c>
      <c r="D151" s="39">
        <v>940388</v>
      </c>
    </row>
    <row r="152" spans="1:4" ht="15.75" thickBot="1" x14ac:dyDescent="0.3">
      <c r="A152" s="38" t="s">
        <v>328</v>
      </c>
      <c r="B152" s="39">
        <v>929122</v>
      </c>
      <c r="C152" s="39">
        <v>2294129</v>
      </c>
      <c r="D152" s="39">
        <v>3223251</v>
      </c>
    </row>
    <row r="153" spans="1:4" ht="15.75" thickBot="1" x14ac:dyDescent="0.3">
      <c r="A153" s="38" t="s">
        <v>330</v>
      </c>
      <c r="B153" s="39">
        <v>1609622</v>
      </c>
      <c r="C153" s="39">
        <v>3974375</v>
      </c>
      <c r="D153" s="39">
        <v>5583997</v>
      </c>
    </row>
    <row r="154" spans="1:4" ht="15.75" thickBot="1" x14ac:dyDescent="0.3">
      <c r="A154" s="38" t="s">
        <v>332</v>
      </c>
      <c r="B154" s="39">
        <v>493965</v>
      </c>
      <c r="C154" s="39">
        <v>1219668</v>
      </c>
      <c r="D154" s="39">
        <v>1713633</v>
      </c>
    </row>
    <row r="155" spans="1:4" ht="16.5" thickBot="1" x14ac:dyDescent="0.3">
      <c r="A155" s="40" t="s">
        <v>346</v>
      </c>
      <c r="B155" s="56">
        <v>162000000</v>
      </c>
      <c r="C155" s="56">
        <v>400000002</v>
      </c>
      <c r="D155" s="41">
        <v>562000000</v>
      </c>
    </row>
    <row r="157" spans="1:4" x14ac:dyDescent="0.25">
      <c r="B157" s="53"/>
      <c r="C157" s="53"/>
      <c r="D157" s="53"/>
    </row>
  </sheetData>
  <sheetProtection algorithmName="SHA-512" hashValue="WSw8q3rlsDMu8NC91Blk5ln+2T5bt2mZUFLenxPva5cw4AP7HNLnfy+b8rD+phJNw7UyfWgEF/dBqb+v+wsuGQ==" saltValue="Z5knT5NEslCR/Rrr/JTveQ==" spinCount="100000" sheet="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E5D0D-7840-4296-B93D-E294A4407884}">
  <sheetPr codeName="Sheet19"/>
  <dimension ref="A1:E156"/>
  <sheetViews>
    <sheetView workbookViewId="0">
      <selection activeCell="B2" sqref="B2"/>
    </sheetView>
  </sheetViews>
  <sheetFormatPr defaultRowHeight="15" x14ac:dyDescent="0.25"/>
  <cols>
    <col min="1" max="1" width="27.5703125" customWidth="1"/>
    <col min="2" max="2" width="15.7109375" customWidth="1"/>
    <col min="3" max="3" width="11.42578125" customWidth="1"/>
  </cols>
  <sheetData>
    <row r="1" spans="1:3" x14ac:dyDescent="0.25">
      <c r="A1" t="s">
        <v>348</v>
      </c>
      <c r="B1" t="s">
        <v>349</v>
      </c>
      <c r="C1" t="s">
        <v>27</v>
      </c>
    </row>
    <row r="2" spans="1:3" x14ac:dyDescent="0.25">
      <c r="A2" t="s">
        <v>28</v>
      </c>
      <c r="B2" s="43">
        <v>1388614</v>
      </c>
      <c r="C2" t="s">
        <v>29</v>
      </c>
    </row>
    <row r="3" spans="1:3" x14ac:dyDescent="0.25">
      <c r="A3" t="s">
        <v>30</v>
      </c>
      <c r="B3" s="43">
        <v>2201389</v>
      </c>
      <c r="C3" t="s">
        <v>31</v>
      </c>
    </row>
    <row r="4" spans="1:3" x14ac:dyDescent="0.25">
      <c r="A4" t="s">
        <v>32</v>
      </c>
      <c r="B4" s="43">
        <v>1883401</v>
      </c>
      <c r="C4" t="s">
        <v>33</v>
      </c>
    </row>
    <row r="5" spans="1:3" x14ac:dyDescent="0.25">
      <c r="A5" t="s">
        <v>34</v>
      </c>
      <c r="B5" s="43">
        <v>1109832</v>
      </c>
      <c r="C5" t="s">
        <v>35</v>
      </c>
    </row>
    <row r="6" spans="1:3" x14ac:dyDescent="0.25">
      <c r="A6" t="s">
        <v>36</v>
      </c>
      <c r="B6" s="43">
        <v>944152</v>
      </c>
      <c r="C6" t="s">
        <v>37</v>
      </c>
    </row>
    <row r="7" spans="1:3" x14ac:dyDescent="0.25">
      <c r="A7" t="s">
        <v>38</v>
      </c>
      <c r="B7" s="43">
        <v>1411903</v>
      </c>
      <c r="C7" t="s">
        <v>39</v>
      </c>
    </row>
    <row r="8" spans="1:3" x14ac:dyDescent="0.25">
      <c r="A8" t="s">
        <v>40</v>
      </c>
      <c r="B8" s="43">
        <v>8517116</v>
      </c>
      <c r="C8" t="s">
        <v>41</v>
      </c>
    </row>
    <row r="9" spans="1:3" x14ac:dyDescent="0.25">
      <c r="A9" t="s">
        <v>42</v>
      </c>
      <c r="B9" s="43">
        <v>1162550</v>
      </c>
      <c r="C9" t="s">
        <v>43</v>
      </c>
    </row>
    <row r="10" spans="1:3" x14ac:dyDescent="0.25">
      <c r="A10" t="s">
        <v>44</v>
      </c>
      <c r="B10" s="43">
        <v>1374354</v>
      </c>
      <c r="C10" t="s">
        <v>45</v>
      </c>
    </row>
    <row r="11" spans="1:3" x14ac:dyDescent="0.25">
      <c r="A11" t="s">
        <v>46</v>
      </c>
      <c r="B11" s="43">
        <v>2114114</v>
      </c>
      <c r="C11" t="s">
        <v>47</v>
      </c>
    </row>
    <row r="12" spans="1:3" x14ac:dyDescent="0.25">
      <c r="A12" t="s">
        <v>48</v>
      </c>
      <c r="B12" s="43">
        <v>2661297</v>
      </c>
      <c r="C12" t="s">
        <v>49</v>
      </c>
    </row>
    <row r="13" spans="1:3" x14ac:dyDescent="0.25">
      <c r="A13" t="s">
        <v>50</v>
      </c>
      <c r="B13" s="43">
        <v>550292</v>
      </c>
      <c r="C13" t="s">
        <v>51</v>
      </c>
    </row>
    <row r="14" spans="1:3" x14ac:dyDescent="0.25">
      <c r="A14" t="s">
        <v>52</v>
      </c>
      <c r="B14" s="43">
        <v>3493673</v>
      </c>
      <c r="C14" t="s">
        <v>53</v>
      </c>
    </row>
    <row r="15" spans="1:3" x14ac:dyDescent="0.25">
      <c r="A15" t="s">
        <v>54</v>
      </c>
      <c r="B15" s="43">
        <v>2042535</v>
      </c>
      <c r="C15" t="s">
        <v>55</v>
      </c>
    </row>
    <row r="16" spans="1:3" x14ac:dyDescent="0.25">
      <c r="A16" t="s">
        <v>56</v>
      </c>
      <c r="B16" s="43">
        <v>1868587</v>
      </c>
      <c r="C16" t="s">
        <v>57</v>
      </c>
    </row>
    <row r="17" spans="1:5" x14ac:dyDescent="0.25">
      <c r="A17" t="s">
        <v>58</v>
      </c>
      <c r="B17" s="43">
        <v>3084806</v>
      </c>
      <c r="C17" t="s">
        <v>59</v>
      </c>
    </row>
    <row r="18" spans="1:5" x14ac:dyDescent="0.25">
      <c r="A18" t="s">
        <v>60</v>
      </c>
      <c r="B18" s="43">
        <v>1810484</v>
      </c>
      <c r="C18" t="s">
        <v>61</v>
      </c>
    </row>
    <row r="19" spans="1:5" x14ac:dyDescent="0.25">
      <c r="A19" t="s">
        <v>62</v>
      </c>
      <c r="B19" s="43">
        <v>2541797</v>
      </c>
      <c r="C19" t="s">
        <v>63</v>
      </c>
    </row>
    <row r="20" spans="1:5" x14ac:dyDescent="0.25">
      <c r="A20" t="s">
        <v>64</v>
      </c>
      <c r="B20" s="43">
        <v>1242081</v>
      </c>
      <c r="C20" t="s">
        <v>65</v>
      </c>
    </row>
    <row r="21" spans="1:5" x14ac:dyDescent="0.25">
      <c r="A21" t="s">
        <v>66</v>
      </c>
      <c r="B21" s="43">
        <v>1400105</v>
      </c>
      <c r="C21" t="s">
        <v>67</v>
      </c>
    </row>
    <row r="22" spans="1:5" x14ac:dyDescent="0.25">
      <c r="A22" t="s">
        <v>68</v>
      </c>
      <c r="B22" s="43">
        <v>3534503</v>
      </c>
      <c r="C22" t="s">
        <v>69</v>
      </c>
    </row>
    <row r="23" spans="1:5" x14ac:dyDescent="0.25">
      <c r="A23" t="s">
        <v>70</v>
      </c>
      <c r="B23" s="43">
        <v>1955430</v>
      </c>
      <c r="C23" t="s">
        <v>71</v>
      </c>
    </row>
    <row r="24" spans="1:5" x14ac:dyDescent="0.25">
      <c r="A24" t="s">
        <v>72</v>
      </c>
      <c r="B24" s="43">
        <v>1316999</v>
      </c>
      <c r="C24" t="s">
        <v>73</v>
      </c>
    </row>
    <row r="25" spans="1:5" x14ac:dyDescent="0.25">
      <c r="A25" t="s">
        <v>74</v>
      </c>
      <c r="B25" s="43">
        <v>2206178</v>
      </c>
      <c r="C25" t="s">
        <v>75</v>
      </c>
    </row>
    <row r="26" spans="1:5" x14ac:dyDescent="0.25">
      <c r="A26" t="s">
        <v>76</v>
      </c>
      <c r="B26" s="43">
        <v>2231395</v>
      </c>
      <c r="C26" t="s">
        <v>77</v>
      </c>
    </row>
    <row r="27" spans="1:5" x14ac:dyDescent="0.25">
      <c r="A27" t="s">
        <v>78</v>
      </c>
      <c r="B27" s="43">
        <v>74202</v>
      </c>
      <c r="C27" t="s">
        <v>79</v>
      </c>
    </row>
    <row r="28" spans="1:5" x14ac:dyDescent="0.25">
      <c r="A28" t="s">
        <v>80</v>
      </c>
      <c r="B28" s="43">
        <v>4248271</v>
      </c>
      <c r="C28" t="s">
        <v>81</v>
      </c>
    </row>
    <row r="29" spans="1:5" x14ac:dyDescent="0.25">
      <c r="A29" t="s">
        <v>82</v>
      </c>
      <c r="B29" s="43">
        <v>4292363</v>
      </c>
      <c r="C29" t="s">
        <v>83</v>
      </c>
    </row>
    <row r="30" spans="1:5" x14ac:dyDescent="0.25">
      <c r="A30" t="s">
        <v>84</v>
      </c>
      <c r="B30" s="43">
        <v>2358907</v>
      </c>
      <c r="C30" t="s">
        <v>85</v>
      </c>
    </row>
    <row r="31" spans="1:5" x14ac:dyDescent="0.25">
      <c r="A31" t="s">
        <v>86</v>
      </c>
      <c r="B31" s="43">
        <v>2131203</v>
      </c>
      <c r="C31" t="s">
        <v>87</v>
      </c>
    </row>
    <row r="32" spans="1:5" x14ac:dyDescent="0.25">
      <c r="A32" t="s">
        <v>88</v>
      </c>
      <c r="B32" s="43">
        <v>2073329</v>
      </c>
      <c r="C32" t="s">
        <v>89</v>
      </c>
      <c r="E32" s="55"/>
    </row>
    <row r="33" spans="1:3" x14ac:dyDescent="0.25">
      <c r="A33" t="s">
        <v>90</v>
      </c>
      <c r="B33" s="43">
        <v>762199</v>
      </c>
      <c r="C33" t="s">
        <v>91</v>
      </c>
    </row>
    <row r="34" spans="1:3" x14ac:dyDescent="0.25">
      <c r="A34" t="s">
        <v>92</v>
      </c>
      <c r="B34" s="43">
        <v>1746782</v>
      </c>
      <c r="C34" t="s">
        <v>93</v>
      </c>
    </row>
    <row r="35" spans="1:3" x14ac:dyDescent="0.25">
      <c r="A35" t="s">
        <v>94</v>
      </c>
      <c r="B35" s="43">
        <v>5516528</v>
      </c>
      <c r="C35" t="s">
        <v>95</v>
      </c>
    </row>
    <row r="36" spans="1:3" x14ac:dyDescent="0.25">
      <c r="A36" t="s">
        <v>96</v>
      </c>
      <c r="B36" s="43">
        <v>5437789</v>
      </c>
      <c r="C36" t="s">
        <v>97</v>
      </c>
    </row>
    <row r="37" spans="1:3" x14ac:dyDescent="0.25">
      <c r="A37" t="s">
        <v>98</v>
      </c>
      <c r="B37" s="43">
        <v>2296275</v>
      </c>
      <c r="C37" t="s">
        <v>99</v>
      </c>
    </row>
    <row r="38" spans="1:3" x14ac:dyDescent="0.25">
      <c r="A38" t="s">
        <v>100</v>
      </c>
      <c r="B38" s="43">
        <v>2595690</v>
      </c>
      <c r="C38" t="s">
        <v>101</v>
      </c>
    </row>
    <row r="39" spans="1:3" x14ac:dyDescent="0.25">
      <c r="A39" t="s">
        <v>102</v>
      </c>
      <c r="B39" s="43">
        <v>2374965</v>
      </c>
      <c r="C39" t="s">
        <v>103</v>
      </c>
    </row>
    <row r="40" spans="1:3" x14ac:dyDescent="0.25">
      <c r="A40" t="s">
        <v>104</v>
      </c>
      <c r="B40" s="43">
        <v>2155885</v>
      </c>
      <c r="C40" t="s">
        <v>105</v>
      </c>
    </row>
    <row r="41" spans="1:3" x14ac:dyDescent="0.25">
      <c r="A41" t="s">
        <v>106</v>
      </c>
      <c r="B41" s="43">
        <v>2199077</v>
      </c>
      <c r="C41" t="s">
        <v>107</v>
      </c>
    </row>
    <row r="42" spans="1:3" x14ac:dyDescent="0.25">
      <c r="A42" t="s">
        <v>108</v>
      </c>
      <c r="B42" s="43">
        <v>3932344</v>
      </c>
      <c r="C42" t="s">
        <v>109</v>
      </c>
    </row>
    <row r="43" spans="1:3" x14ac:dyDescent="0.25">
      <c r="A43" t="s">
        <v>110</v>
      </c>
      <c r="B43" s="43">
        <v>1975008</v>
      </c>
      <c r="C43" t="s">
        <v>111</v>
      </c>
    </row>
    <row r="44" spans="1:3" x14ac:dyDescent="0.25">
      <c r="A44" t="s">
        <v>112</v>
      </c>
      <c r="B44" s="43">
        <v>9002564</v>
      </c>
      <c r="C44" t="s">
        <v>113</v>
      </c>
    </row>
    <row r="45" spans="1:3" x14ac:dyDescent="0.25">
      <c r="A45" t="s">
        <v>114</v>
      </c>
      <c r="B45" s="43">
        <v>1723537</v>
      </c>
      <c r="C45" t="s">
        <v>115</v>
      </c>
    </row>
    <row r="46" spans="1:3" x14ac:dyDescent="0.25">
      <c r="A46" t="s">
        <v>116</v>
      </c>
      <c r="B46" s="43">
        <v>3847684</v>
      </c>
      <c r="C46" t="s">
        <v>117</v>
      </c>
    </row>
    <row r="47" spans="1:3" x14ac:dyDescent="0.25">
      <c r="A47" t="s">
        <v>118</v>
      </c>
      <c r="B47" s="43">
        <v>2023129</v>
      </c>
      <c r="C47" t="s">
        <v>119</v>
      </c>
    </row>
    <row r="48" spans="1:3" x14ac:dyDescent="0.25">
      <c r="A48" t="s">
        <v>120</v>
      </c>
      <c r="B48" s="43">
        <v>2136776</v>
      </c>
      <c r="C48" t="s">
        <v>121</v>
      </c>
    </row>
    <row r="49" spans="1:3" x14ac:dyDescent="0.25">
      <c r="A49" t="s">
        <v>122</v>
      </c>
      <c r="B49" s="43">
        <v>972013</v>
      </c>
      <c r="C49" t="s">
        <v>123</v>
      </c>
    </row>
    <row r="50" spans="1:3" x14ac:dyDescent="0.25">
      <c r="A50" t="s">
        <v>124</v>
      </c>
      <c r="B50" s="43">
        <v>1396705</v>
      </c>
      <c r="C50" t="s">
        <v>125</v>
      </c>
    </row>
    <row r="51" spans="1:3" x14ac:dyDescent="0.25">
      <c r="A51" t="s">
        <v>126</v>
      </c>
      <c r="B51" s="43">
        <v>7230797</v>
      </c>
      <c r="C51" t="s">
        <v>127</v>
      </c>
    </row>
    <row r="52" spans="1:3" x14ac:dyDescent="0.25">
      <c r="A52" t="s">
        <v>128</v>
      </c>
      <c r="B52" s="43">
        <v>1746224</v>
      </c>
      <c r="C52" t="s">
        <v>129</v>
      </c>
    </row>
    <row r="53" spans="1:3" x14ac:dyDescent="0.25">
      <c r="A53" t="s">
        <v>130</v>
      </c>
      <c r="B53" s="43">
        <v>1474947</v>
      </c>
      <c r="C53" t="s">
        <v>131</v>
      </c>
    </row>
    <row r="54" spans="1:3" x14ac:dyDescent="0.25">
      <c r="A54" t="s">
        <v>132</v>
      </c>
      <c r="B54" s="43">
        <v>762125</v>
      </c>
      <c r="C54" t="s">
        <v>133</v>
      </c>
    </row>
    <row r="55" spans="1:3" x14ac:dyDescent="0.25">
      <c r="A55" t="s">
        <v>134</v>
      </c>
      <c r="B55" s="43">
        <v>1529476</v>
      </c>
      <c r="C55" t="s">
        <v>135</v>
      </c>
    </row>
    <row r="56" spans="1:3" x14ac:dyDescent="0.25">
      <c r="A56" t="s">
        <v>136</v>
      </c>
      <c r="B56" s="43">
        <v>1339266</v>
      </c>
      <c r="C56" t="s">
        <v>137</v>
      </c>
    </row>
    <row r="57" spans="1:3" x14ac:dyDescent="0.25">
      <c r="A57" t="s">
        <v>138</v>
      </c>
      <c r="B57" s="43">
        <v>6287756</v>
      </c>
      <c r="C57" t="s">
        <v>139</v>
      </c>
    </row>
    <row r="58" spans="1:3" x14ac:dyDescent="0.25">
      <c r="A58" t="s">
        <v>140</v>
      </c>
      <c r="B58" s="43">
        <v>1583351</v>
      </c>
      <c r="C58" t="s">
        <v>141</v>
      </c>
    </row>
    <row r="59" spans="1:3" x14ac:dyDescent="0.25">
      <c r="A59" t="s">
        <v>142</v>
      </c>
      <c r="B59" s="43">
        <v>1519832</v>
      </c>
      <c r="C59" t="s">
        <v>143</v>
      </c>
    </row>
    <row r="60" spans="1:3" x14ac:dyDescent="0.25">
      <c r="A60" t="s">
        <v>144</v>
      </c>
      <c r="B60" s="43">
        <v>1165590</v>
      </c>
      <c r="C60" t="s">
        <v>145</v>
      </c>
    </row>
    <row r="61" spans="1:3" x14ac:dyDescent="0.25">
      <c r="A61" t="s">
        <v>146</v>
      </c>
      <c r="B61" s="43">
        <v>19259</v>
      </c>
      <c r="C61" t="s">
        <v>147</v>
      </c>
    </row>
    <row r="62" spans="1:3" x14ac:dyDescent="0.25">
      <c r="A62" t="s">
        <v>148</v>
      </c>
      <c r="B62" s="43">
        <v>1955623</v>
      </c>
      <c r="C62" t="s">
        <v>149</v>
      </c>
    </row>
    <row r="63" spans="1:3" x14ac:dyDescent="0.25">
      <c r="A63" t="s">
        <v>150</v>
      </c>
      <c r="B63" s="43">
        <v>1318267</v>
      </c>
      <c r="C63" t="s">
        <v>151</v>
      </c>
    </row>
    <row r="64" spans="1:3" x14ac:dyDescent="0.25">
      <c r="A64" t="s">
        <v>152</v>
      </c>
      <c r="B64" s="43">
        <v>9375077</v>
      </c>
      <c r="C64" t="s">
        <v>153</v>
      </c>
    </row>
    <row r="65" spans="1:3" x14ac:dyDescent="0.25">
      <c r="A65" t="s">
        <v>154</v>
      </c>
      <c r="B65" s="43">
        <v>2209684</v>
      </c>
      <c r="C65" t="s">
        <v>155</v>
      </c>
    </row>
    <row r="66" spans="1:3" x14ac:dyDescent="0.25">
      <c r="A66" t="s">
        <v>156</v>
      </c>
      <c r="B66" s="43">
        <v>871710</v>
      </c>
      <c r="C66" t="s">
        <v>157</v>
      </c>
    </row>
    <row r="67" spans="1:3" x14ac:dyDescent="0.25">
      <c r="A67" t="s">
        <v>158</v>
      </c>
      <c r="B67" s="43">
        <v>2828570</v>
      </c>
      <c r="C67" t="s">
        <v>159</v>
      </c>
    </row>
    <row r="68" spans="1:3" x14ac:dyDescent="0.25">
      <c r="A68" t="s">
        <v>160</v>
      </c>
      <c r="B68" s="43">
        <v>1485939</v>
      </c>
      <c r="C68" t="s">
        <v>161</v>
      </c>
    </row>
    <row r="69" spans="1:3" x14ac:dyDescent="0.25">
      <c r="A69" t="s">
        <v>162</v>
      </c>
      <c r="B69" s="43">
        <v>2294810</v>
      </c>
      <c r="C69" t="s">
        <v>163</v>
      </c>
    </row>
    <row r="70" spans="1:3" x14ac:dyDescent="0.25">
      <c r="A70" t="s">
        <v>164</v>
      </c>
      <c r="B70" s="43">
        <v>8392189</v>
      </c>
      <c r="C70" t="s">
        <v>165</v>
      </c>
    </row>
    <row r="71" spans="1:3" x14ac:dyDescent="0.25">
      <c r="A71" t="s">
        <v>166</v>
      </c>
      <c r="B71" s="43">
        <v>5035068</v>
      </c>
      <c r="C71" t="s">
        <v>167</v>
      </c>
    </row>
    <row r="72" spans="1:3" x14ac:dyDescent="0.25">
      <c r="A72" t="s">
        <v>168</v>
      </c>
      <c r="B72" s="43">
        <v>2393394</v>
      </c>
      <c r="C72" t="s">
        <v>169</v>
      </c>
    </row>
    <row r="73" spans="1:3" x14ac:dyDescent="0.25">
      <c r="A73" t="s">
        <v>170</v>
      </c>
      <c r="B73" s="43">
        <v>3671668</v>
      </c>
      <c r="C73" t="s">
        <v>171</v>
      </c>
    </row>
    <row r="74" spans="1:3" x14ac:dyDescent="0.25">
      <c r="A74" t="s">
        <v>172</v>
      </c>
      <c r="B74" s="43">
        <v>2080321</v>
      </c>
      <c r="C74" t="s">
        <v>173</v>
      </c>
    </row>
    <row r="75" spans="1:3" x14ac:dyDescent="0.25">
      <c r="A75" t="s">
        <v>174</v>
      </c>
      <c r="B75" s="43">
        <v>5122090</v>
      </c>
      <c r="C75" t="s">
        <v>175</v>
      </c>
    </row>
    <row r="76" spans="1:3" x14ac:dyDescent="0.25">
      <c r="A76" t="s">
        <v>176</v>
      </c>
      <c r="B76" s="43">
        <v>4497268</v>
      </c>
      <c r="C76" t="s">
        <v>177</v>
      </c>
    </row>
    <row r="77" spans="1:3" x14ac:dyDescent="0.25">
      <c r="A77" t="s">
        <v>178</v>
      </c>
      <c r="B77" s="43">
        <v>1198606</v>
      </c>
      <c r="C77" t="s">
        <v>179</v>
      </c>
    </row>
    <row r="78" spans="1:3" x14ac:dyDescent="0.25">
      <c r="A78" t="s">
        <v>180</v>
      </c>
      <c r="B78" s="43">
        <v>4054617</v>
      </c>
      <c r="C78" t="s">
        <v>181</v>
      </c>
    </row>
    <row r="79" spans="1:3" x14ac:dyDescent="0.25">
      <c r="A79" t="s">
        <v>182</v>
      </c>
      <c r="B79" s="43">
        <v>1517596</v>
      </c>
      <c r="C79" t="s">
        <v>183</v>
      </c>
    </row>
    <row r="80" spans="1:3" x14ac:dyDescent="0.25">
      <c r="A80" t="s">
        <v>184</v>
      </c>
      <c r="B80" s="43">
        <v>1137446</v>
      </c>
      <c r="C80" t="s">
        <v>185</v>
      </c>
    </row>
    <row r="81" spans="1:3" x14ac:dyDescent="0.25">
      <c r="A81" t="s">
        <v>186</v>
      </c>
      <c r="B81" s="43">
        <v>1152696</v>
      </c>
      <c r="C81" t="s">
        <v>187</v>
      </c>
    </row>
    <row r="82" spans="1:3" x14ac:dyDescent="0.25">
      <c r="A82" t="s">
        <v>188</v>
      </c>
      <c r="B82" s="43">
        <v>1381035</v>
      </c>
      <c r="C82" t="s">
        <v>189</v>
      </c>
    </row>
    <row r="83" spans="1:3" x14ac:dyDescent="0.25">
      <c r="A83" t="s">
        <v>190</v>
      </c>
      <c r="B83" s="43">
        <v>2282513</v>
      </c>
      <c r="C83" t="s">
        <v>191</v>
      </c>
    </row>
    <row r="84" spans="1:3" x14ac:dyDescent="0.25">
      <c r="A84" t="s">
        <v>192</v>
      </c>
      <c r="B84" s="43">
        <v>2233211</v>
      </c>
      <c r="C84" t="s">
        <v>193</v>
      </c>
    </row>
    <row r="85" spans="1:3" x14ac:dyDescent="0.25">
      <c r="A85" t="s">
        <v>194</v>
      </c>
      <c r="B85" s="43">
        <v>6355073</v>
      </c>
      <c r="C85" t="s">
        <v>195</v>
      </c>
    </row>
    <row r="86" spans="1:3" x14ac:dyDescent="0.25">
      <c r="A86" t="s">
        <v>196</v>
      </c>
      <c r="B86" s="43">
        <v>1185809</v>
      </c>
      <c r="C86" t="s">
        <v>197</v>
      </c>
    </row>
    <row r="87" spans="1:3" x14ac:dyDescent="0.25">
      <c r="A87" t="s">
        <v>198</v>
      </c>
      <c r="B87" s="43">
        <v>1157231</v>
      </c>
      <c r="C87" t="s">
        <v>199</v>
      </c>
    </row>
    <row r="88" spans="1:3" x14ac:dyDescent="0.25">
      <c r="A88" t="s">
        <v>200</v>
      </c>
      <c r="B88" s="43">
        <v>1919433</v>
      </c>
      <c r="C88" t="s">
        <v>201</v>
      </c>
    </row>
    <row r="89" spans="1:3" x14ac:dyDescent="0.25">
      <c r="A89" t="s">
        <v>202</v>
      </c>
      <c r="B89" s="43">
        <v>1405167</v>
      </c>
      <c r="C89" t="s">
        <v>203</v>
      </c>
    </row>
    <row r="90" spans="1:3" x14ac:dyDescent="0.25">
      <c r="A90" t="s">
        <v>204</v>
      </c>
      <c r="B90" s="43">
        <v>1568096</v>
      </c>
      <c r="C90" t="s">
        <v>205</v>
      </c>
    </row>
    <row r="91" spans="1:3" x14ac:dyDescent="0.25">
      <c r="A91" t="s">
        <v>206</v>
      </c>
      <c r="B91" s="43">
        <v>3685893</v>
      </c>
      <c r="C91" t="s">
        <v>207</v>
      </c>
    </row>
    <row r="92" spans="1:3" x14ac:dyDescent="0.25">
      <c r="A92" t="s">
        <v>208</v>
      </c>
      <c r="B92" s="43">
        <v>2313875</v>
      </c>
      <c r="C92" t="s">
        <v>209</v>
      </c>
    </row>
    <row r="93" spans="1:3" x14ac:dyDescent="0.25">
      <c r="A93" t="s">
        <v>210</v>
      </c>
      <c r="B93" s="43">
        <v>2357334</v>
      </c>
      <c r="C93" t="s">
        <v>211</v>
      </c>
    </row>
    <row r="94" spans="1:3" x14ac:dyDescent="0.25">
      <c r="A94" t="s">
        <v>212</v>
      </c>
      <c r="B94" s="43">
        <v>5364086</v>
      </c>
      <c r="C94" t="s">
        <v>213</v>
      </c>
    </row>
    <row r="95" spans="1:3" x14ac:dyDescent="0.25">
      <c r="A95" t="s">
        <v>214</v>
      </c>
      <c r="B95" s="43">
        <v>1706914</v>
      </c>
      <c r="C95" t="s">
        <v>215</v>
      </c>
    </row>
    <row r="96" spans="1:3" x14ac:dyDescent="0.25">
      <c r="A96" t="s">
        <v>216</v>
      </c>
      <c r="B96" s="43">
        <v>3485073</v>
      </c>
      <c r="C96" t="s">
        <v>217</v>
      </c>
    </row>
    <row r="97" spans="1:3" x14ac:dyDescent="0.25">
      <c r="A97" t="s">
        <v>218</v>
      </c>
      <c r="B97" s="43">
        <v>1207026</v>
      </c>
      <c r="C97" t="s">
        <v>219</v>
      </c>
    </row>
    <row r="98" spans="1:3" x14ac:dyDescent="0.25">
      <c r="A98" t="s">
        <v>220</v>
      </c>
      <c r="B98" s="43">
        <v>1952909</v>
      </c>
      <c r="C98" t="s">
        <v>221</v>
      </c>
    </row>
    <row r="99" spans="1:3" x14ac:dyDescent="0.25">
      <c r="A99" t="s">
        <v>222</v>
      </c>
      <c r="B99" s="43">
        <v>1354176</v>
      </c>
      <c r="C99" t="s">
        <v>223</v>
      </c>
    </row>
    <row r="100" spans="1:3" x14ac:dyDescent="0.25">
      <c r="A100" t="s">
        <v>224</v>
      </c>
      <c r="B100" s="43">
        <v>866118</v>
      </c>
      <c r="C100" t="s">
        <v>225</v>
      </c>
    </row>
    <row r="101" spans="1:3" x14ac:dyDescent="0.25">
      <c r="A101" t="s">
        <v>226</v>
      </c>
      <c r="B101" s="43">
        <v>1697214</v>
      </c>
      <c r="C101" t="s">
        <v>227</v>
      </c>
    </row>
    <row r="102" spans="1:3" x14ac:dyDescent="0.25">
      <c r="A102" t="s">
        <v>228</v>
      </c>
      <c r="B102" s="43">
        <v>1095342</v>
      </c>
      <c r="C102" t="s">
        <v>229</v>
      </c>
    </row>
    <row r="103" spans="1:3" x14ac:dyDescent="0.25">
      <c r="A103" t="s">
        <v>230</v>
      </c>
      <c r="B103" s="43">
        <v>1005031</v>
      </c>
      <c r="C103" t="s">
        <v>231</v>
      </c>
    </row>
    <row r="104" spans="1:3" x14ac:dyDescent="0.25">
      <c r="A104" t="s">
        <v>232</v>
      </c>
      <c r="B104" s="43">
        <v>1685628</v>
      </c>
      <c r="C104" t="s">
        <v>233</v>
      </c>
    </row>
    <row r="105" spans="1:3" x14ac:dyDescent="0.25">
      <c r="A105" t="s">
        <v>234</v>
      </c>
      <c r="B105" s="43">
        <v>2045957</v>
      </c>
      <c r="C105" t="s">
        <v>235</v>
      </c>
    </row>
    <row r="106" spans="1:3" x14ac:dyDescent="0.25">
      <c r="A106" t="s">
        <v>236</v>
      </c>
      <c r="B106" s="43">
        <v>206408</v>
      </c>
      <c r="C106" t="s">
        <v>237</v>
      </c>
    </row>
    <row r="107" spans="1:3" x14ac:dyDescent="0.25">
      <c r="A107" t="s">
        <v>238</v>
      </c>
      <c r="B107" s="43">
        <v>2003953</v>
      </c>
      <c r="C107" t="s">
        <v>239</v>
      </c>
    </row>
    <row r="108" spans="1:3" x14ac:dyDescent="0.25">
      <c r="A108" t="s">
        <v>240</v>
      </c>
      <c r="B108" s="43">
        <v>2810390</v>
      </c>
      <c r="C108" t="s">
        <v>241</v>
      </c>
    </row>
    <row r="109" spans="1:3" x14ac:dyDescent="0.25">
      <c r="A109" t="s">
        <v>242</v>
      </c>
      <c r="B109" s="43">
        <v>2319096</v>
      </c>
      <c r="C109" t="s">
        <v>243</v>
      </c>
    </row>
    <row r="110" spans="1:3" x14ac:dyDescent="0.25">
      <c r="A110" t="s">
        <v>244</v>
      </c>
      <c r="B110" s="43">
        <v>4114255</v>
      </c>
      <c r="C110" t="s">
        <v>245</v>
      </c>
    </row>
    <row r="111" spans="1:3" x14ac:dyDescent="0.25">
      <c r="A111" t="s">
        <v>246</v>
      </c>
      <c r="B111" s="43">
        <v>2119773</v>
      </c>
      <c r="C111" t="s">
        <v>247</v>
      </c>
    </row>
    <row r="112" spans="1:3" x14ac:dyDescent="0.25">
      <c r="A112" t="s">
        <v>248</v>
      </c>
      <c r="B112" s="43">
        <v>783918</v>
      </c>
      <c r="C112" t="s">
        <v>249</v>
      </c>
    </row>
    <row r="113" spans="1:3" x14ac:dyDescent="0.25">
      <c r="A113" t="s">
        <v>250</v>
      </c>
      <c r="B113" s="43">
        <v>1323667</v>
      </c>
      <c r="C113" t="s">
        <v>251</v>
      </c>
    </row>
    <row r="114" spans="1:3" x14ac:dyDescent="0.25">
      <c r="A114" t="s">
        <v>252</v>
      </c>
      <c r="B114" s="43">
        <v>3798383</v>
      </c>
      <c r="C114" t="s">
        <v>253</v>
      </c>
    </row>
    <row r="115" spans="1:3" x14ac:dyDescent="0.25">
      <c r="A115" t="s">
        <v>254</v>
      </c>
      <c r="B115" s="43">
        <v>1422048</v>
      </c>
      <c r="C115" t="s">
        <v>255</v>
      </c>
    </row>
    <row r="116" spans="1:3" x14ac:dyDescent="0.25">
      <c r="A116" t="s">
        <v>256</v>
      </c>
      <c r="B116" s="43">
        <v>1391959</v>
      </c>
      <c r="C116" t="s">
        <v>257</v>
      </c>
    </row>
    <row r="117" spans="1:3" x14ac:dyDescent="0.25">
      <c r="A117" t="s">
        <v>258</v>
      </c>
      <c r="B117" s="43">
        <v>1687191</v>
      </c>
      <c r="C117" t="s">
        <v>259</v>
      </c>
    </row>
    <row r="118" spans="1:3" x14ac:dyDescent="0.25">
      <c r="A118" t="s">
        <v>260</v>
      </c>
      <c r="B118" s="43">
        <v>1253167</v>
      </c>
      <c r="C118" t="s">
        <v>261</v>
      </c>
    </row>
    <row r="119" spans="1:3" x14ac:dyDescent="0.25">
      <c r="A119" t="s">
        <v>262</v>
      </c>
      <c r="B119" s="43">
        <v>2388693</v>
      </c>
      <c r="C119" t="s">
        <v>263</v>
      </c>
    </row>
    <row r="120" spans="1:3" x14ac:dyDescent="0.25">
      <c r="A120" t="s">
        <v>264</v>
      </c>
      <c r="B120" s="43">
        <v>1464343</v>
      </c>
      <c r="C120" t="s">
        <v>265</v>
      </c>
    </row>
    <row r="121" spans="1:3" x14ac:dyDescent="0.25">
      <c r="A121" t="s">
        <v>266</v>
      </c>
      <c r="B121" s="43">
        <v>5386737</v>
      </c>
      <c r="C121" t="s">
        <v>267</v>
      </c>
    </row>
    <row r="122" spans="1:3" x14ac:dyDescent="0.25">
      <c r="A122" t="s">
        <v>268</v>
      </c>
      <c r="B122" s="43">
        <v>1951557</v>
      </c>
      <c r="C122" t="s">
        <v>269</v>
      </c>
    </row>
    <row r="123" spans="1:3" x14ac:dyDescent="0.25">
      <c r="A123" t="s">
        <v>270</v>
      </c>
      <c r="B123" s="43">
        <v>1285467</v>
      </c>
      <c r="C123" t="s">
        <v>271</v>
      </c>
    </row>
    <row r="124" spans="1:3" x14ac:dyDescent="0.25">
      <c r="A124" t="s">
        <v>272</v>
      </c>
      <c r="B124" s="43">
        <v>2025591</v>
      </c>
      <c r="C124" t="s">
        <v>273</v>
      </c>
    </row>
    <row r="125" spans="1:3" x14ac:dyDescent="0.25">
      <c r="A125" t="s">
        <v>274</v>
      </c>
      <c r="B125" s="43">
        <v>4960045</v>
      </c>
      <c r="C125" t="s">
        <v>275</v>
      </c>
    </row>
    <row r="126" spans="1:3" x14ac:dyDescent="0.25">
      <c r="A126" t="s">
        <v>276</v>
      </c>
      <c r="B126" s="43">
        <v>2384328</v>
      </c>
      <c r="C126" t="s">
        <v>277</v>
      </c>
    </row>
    <row r="127" spans="1:3" x14ac:dyDescent="0.25">
      <c r="A127" t="s">
        <v>278</v>
      </c>
      <c r="B127" s="43">
        <v>6075177</v>
      </c>
      <c r="C127" t="s">
        <v>279</v>
      </c>
    </row>
    <row r="128" spans="1:3" x14ac:dyDescent="0.25">
      <c r="A128" t="s">
        <v>280</v>
      </c>
      <c r="B128" s="43">
        <v>1121284</v>
      </c>
      <c r="C128" t="s">
        <v>281</v>
      </c>
    </row>
    <row r="129" spans="1:3" x14ac:dyDescent="0.25">
      <c r="A129" t="s">
        <v>282</v>
      </c>
      <c r="B129" s="43">
        <v>1169909</v>
      </c>
      <c r="C129" t="s">
        <v>283</v>
      </c>
    </row>
    <row r="130" spans="1:3" x14ac:dyDescent="0.25">
      <c r="A130" t="s">
        <v>284</v>
      </c>
      <c r="B130" s="43">
        <v>1755097</v>
      </c>
      <c r="C130" t="s">
        <v>285</v>
      </c>
    </row>
    <row r="131" spans="1:3" x14ac:dyDescent="0.25">
      <c r="A131" t="s">
        <v>286</v>
      </c>
      <c r="B131" s="43">
        <v>1177567</v>
      </c>
      <c r="C131" t="s">
        <v>287</v>
      </c>
    </row>
    <row r="132" spans="1:3" x14ac:dyDescent="0.25">
      <c r="A132" t="s">
        <v>288</v>
      </c>
      <c r="B132" s="43">
        <v>994936</v>
      </c>
      <c r="C132" t="s">
        <v>289</v>
      </c>
    </row>
    <row r="133" spans="1:3" x14ac:dyDescent="0.25">
      <c r="A133" t="s">
        <v>290</v>
      </c>
      <c r="B133" s="43">
        <v>1260132</v>
      </c>
      <c r="C133" t="s">
        <v>291</v>
      </c>
    </row>
    <row r="134" spans="1:3" x14ac:dyDescent="0.25">
      <c r="A134" t="s">
        <v>292</v>
      </c>
      <c r="B134" s="43">
        <v>2227967</v>
      </c>
      <c r="C134" t="s">
        <v>293</v>
      </c>
    </row>
    <row r="135" spans="1:3" x14ac:dyDescent="0.25">
      <c r="A135" t="s">
        <v>294</v>
      </c>
      <c r="B135" s="43">
        <v>1438259</v>
      </c>
      <c r="C135" t="s">
        <v>295</v>
      </c>
    </row>
    <row r="136" spans="1:3" x14ac:dyDescent="0.25">
      <c r="A136" t="s">
        <v>296</v>
      </c>
      <c r="B136" s="43">
        <v>2507665</v>
      </c>
      <c r="C136" t="s">
        <v>297</v>
      </c>
    </row>
    <row r="137" spans="1:3" x14ac:dyDescent="0.25">
      <c r="A137" t="s">
        <v>298</v>
      </c>
      <c r="B137" s="43">
        <v>2177567</v>
      </c>
      <c r="C137" t="s">
        <v>299</v>
      </c>
    </row>
    <row r="138" spans="1:3" x14ac:dyDescent="0.25">
      <c r="A138" t="s">
        <v>300</v>
      </c>
      <c r="B138" s="43">
        <v>1655719</v>
      </c>
      <c r="C138" t="s">
        <v>301</v>
      </c>
    </row>
    <row r="139" spans="1:3" x14ac:dyDescent="0.25">
      <c r="A139" t="s">
        <v>302</v>
      </c>
      <c r="B139" s="43">
        <v>1973214</v>
      </c>
      <c r="C139" t="s">
        <v>303</v>
      </c>
    </row>
    <row r="140" spans="1:3" x14ac:dyDescent="0.25">
      <c r="A140" t="s">
        <v>304</v>
      </c>
      <c r="B140" s="43">
        <v>1252767</v>
      </c>
      <c r="C140" t="s">
        <v>305</v>
      </c>
    </row>
    <row r="141" spans="1:3" x14ac:dyDescent="0.25">
      <c r="A141" t="s">
        <v>306</v>
      </c>
      <c r="B141" s="43">
        <v>3398430</v>
      </c>
      <c r="C141" t="s">
        <v>307</v>
      </c>
    </row>
    <row r="142" spans="1:3" x14ac:dyDescent="0.25">
      <c r="A142" t="s">
        <v>308</v>
      </c>
      <c r="B142" s="43">
        <v>761782</v>
      </c>
      <c r="C142" t="s">
        <v>309</v>
      </c>
    </row>
    <row r="143" spans="1:3" x14ac:dyDescent="0.25">
      <c r="A143" t="s">
        <v>310</v>
      </c>
      <c r="B143" s="43">
        <v>2212835</v>
      </c>
      <c r="C143" t="s">
        <v>311</v>
      </c>
    </row>
    <row r="144" spans="1:3" x14ac:dyDescent="0.25">
      <c r="A144" t="s">
        <v>312</v>
      </c>
      <c r="B144" s="43">
        <v>5024000</v>
      </c>
      <c r="C144" t="s">
        <v>313</v>
      </c>
    </row>
    <row r="145" spans="1:5" x14ac:dyDescent="0.25">
      <c r="A145" t="s">
        <v>314</v>
      </c>
      <c r="B145" s="43">
        <v>2012305</v>
      </c>
      <c r="C145" t="s">
        <v>315</v>
      </c>
    </row>
    <row r="146" spans="1:5" x14ac:dyDescent="0.25">
      <c r="A146" t="s">
        <v>316</v>
      </c>
      <c r="B146" s="43">
        <v>1739737</v>
      </c>
      <c r="C146" t="s">
        <v>317</v>
      </c>
      <c r="E146" s="55"/>
    </row>
    <row r="147" spans="1:5" x14ac:dyDescent="0.25">
      <c r="A147" t="s">
        <v>318</v>
      </c>
      <c r="B147" s="43">
        <v>2421506</v>
      </c>
      <c r="C147" t="s">
        <v>319</v>
      </c>
    </row>
    <row r="148" spans="1:5" x14ac:dyDescent="0.25">
      <c r="A148" t="s">
        <v>320</v>
      </c>
      <c r="B148" s="43">
        <v>2772576</v>
      </c>
      <c r="C148" t="s">
        <v>321</v>
      </c>
    </row>
    <row r="149" spans="1:5" x14ac:dyDescent="0.25">
      <c r="A149" t="s">
        <v>322</v>
      </c>
      <c r="B149" s="43">
        <v>724612</v>
      </c>
      <c r="C149" t="s">
        <v>323</v>
      </c>
    </row>
    <row r="150" spans="1:5" x14ac:dyDescent="0.25">
      <c r="A150" t="s">
        <v>324</v>
      </c>
      <c r="B150" s="43">
        <v>2738063</v>
      </c>
      <c r="C150" t="s">
        <v>325</v>
      </c>
    </row>
    <row r="151" spans="1:5" x14ac:dyDescent="0.25">
      <c r="A151" t="s">
        <v>326</v>
      </c>
      <c r="B151" s="43">
        <v>610750</v>
      </c>
      <c r="C151" t="s">
        <v>327</v>
      </c>
    </row>
    <row r="152" spans="1:5" x14ac:dyDescent="0.25">
      <c r="A152" t="s">
        <v>328</v>
      </c>
      <c r="B152" s="43">
        <v>2093393</v>
      </c>
      <c r="C152" t="s">
        <v>329</v>
      </c>
    </row>
    <row r="153" spans="1:5" x14ac:dyDescent="0.25">
      <c r="A153" t="s">
        <v>330</v>
      </c>
      <c r="B153" s="43">
        <v>3626617</v>
      </c>
      <c r="C153" t="s">
        <v>331</v>
      </c>
    </row>
    <row r="154" spans="1:5" x14ac:dyDescent="0.25">
      <c r="A154" t="s">
        <v>332</v>
      </c>
      <c r="B154" s="43">
        <v>1112947</v>
      </c>
      <c r="C154" t="s">
        <v>333</v>
      </c>
    </row>
    <row r="156" spans="1:5" x14ac:dyDescent="0.25">
      <c r="B156" s="43"/>
    </row>
  </sheetData>
  <sheetProtection algorithmName="SHA-512" hashValue="8+uXto8HIRDoPKiwSAfxYYclhLlbUK1UtTX6GUQrBD4MvroaeQziUJGrJgN9DaAI6IS6uhUKnP5oeO5GArHFYg==" saltValue="HTZXgj/Qsq7XJA5PTKd3Tw==" spinCount="100000" sheet="1" select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D334-E872-4D3A-AF18-1FB361EFD2A1}">
  <sheetPr codeName="Sheet20"/>
  <dimension ref="A1:E158"/>
  <sheetViews>
    <sheetView workbookViewId="0">
      <selection activeCell="B1" sqref="B1"/>
    </sheetView>
  </sheetViews>
  <sheetFormatPr defaultRowHeight="15" x14ac:dyDescent="0.25"/>
  <cols>
    <col min="1" max="1" width="25.42578125" customWidth="1"/>
    <col min="2" max="2" width="24.42578125" customWidth="1"/>
    <col min="4" max="4" width="10.85546875" bestFit="1" customWidth="1"/>
  </cols>
  <sheetData>
    <row r="1" spans="1:2" x14ac:dyDescent="0.25">
      <c r="A1" s="35" t="s">
        <v>491</v>
      </c>
      <c r="B1" s="35" t="s">
        <v>492</v>
      </c>
    </row>
    <row r="2" spans="1:2" x14ac:dyDescent="0.25">
      <c r="A2" t="s">
        <v>28</v>
      </c>
      <c r="B2" s="43">
        <v>3994643</v>
      </c>
    </row>
    <row r="3" spans="1:2" x14ac:dyDescent="0.25">
      <c r="A3" t="s">
        <v>30</v>
      </c>
      <c r="B3" s="43">
        <v>6332764</v>
      </c>
    </row>
    <row r="4" spans="1:2" x14ac:dyDescent="0.25">
      <c r="A4" t="s">
        <v>32</v>
      </c>
      <c r="B4" s="43">
        <v>5418004</v>
      </c>
    </row>
    <row r="5" spans="1:2" x14ac:dyDescent="0.25">
      <c r="A5" t="s">
        <v>34</v>
      </c>
      <c r="B5" s="43">
        <v>3192668</v>
      </c>
    </row>
    <row r="6" spans="1:2" x14ac:dyDescent="0.25">
      <c r="A6" t="s">
        <v>36</v>
      </c>
      <c r="B6" s="43">
        <v>2716053</v>
      </c>
    </row>
    <row r="7" spans="1:2" x14ac:dyDescent="0.25">
      <c r="A7" t="s">
        <v>38</v>
      </c>
      <c r="B7" s="43">
        <v>4061639</v>
      </c>
    </row>
    <row r="8" spans="1:2" x14ac:dyDescent="0.25">
      <c r="A8" t="s">
        <v>40</v>
      </c>
      <c r="B8" s="43">
        <v>24501292</v>
      </c>
    </row>
    <row r="9" spans="1:2" x14ac:dyDescent="0.25">
      <c r="A9" t="s">
        <v>42</v>
      </c>
      <c r="B9" s="43">
        <v>3344322</v>
      </c>
    </row>
    <row r="10" spans="1:2" x14ac:dyDescent="0.25">
      <c r="A10" t="s">
        <v>44</v>
      </c>
      <c r="B10" s="43">
        <v>3953620</v>
      </c>
    </row>
    <row r="11" spans="1:2" x14ac:dyDescent="0.25">
      <c r="A11" t="s">
        <v>46</v>
      </c>
      <c r="B11" s="43">
        <v>6081698</v>
      </c>
    </row>
    <row r="12" spans="1:2" x14ac:dyDescent="0.25">
      <c r="A12" t="s">
        <v>48</v>
      </c>
      <c r="B12" s="43">
        <v>7655786</v>
      </c>
    </row>
    <row r="13" spans="1:2" x14ac:dyDescent="0.25">
      <c r="A13" t="s">
        <v>50</v>
      </c>
      <c r="B13" s="43">
        <v>1583032</v>
      </c>
    </row>
    <row r="14" spans="1:2" x14ac:dyDescent="0.25">
      <c r="A14" t="s">
        <v>52</v>
      </c>
      <c r="B14" s="43">
        <v>10050291</v>
      </c>
    </row>
    <row r="15" spans="1:2" x14ac:dyDescent="0.25">
      <c r="A15" t="s">
        <v>54</v>
      </c>
      <c r="B15" s="43">
        <v>5875786</v>
      </c>
    </row>
    <row r="16" spans="1:2" x14ac:dyDescent="0.25">
      <c r="A16" t="s">
        <v>56</v>
      </c>
      <c r="B16" s="43">
        <v>5375388</v>
      </c>
    </row>
    <row r="17" spans="1:2" x14ac:dyDescent="0.25">
      <c r="A17" t="s">
        <v>58</v>
      </c>
      <c r="B17" s="43">
        <v>8874101</v>
      </c>
    </row>
    <row r="18" spans="1:2" x14ac:dyDescent="0.25">
      <c r="A18" t="s">
        <v>60</v>
      </c>
      <c r="B18" s="43">
        <v>5208242</v>
      </c>
    </row>
    <row r="19" spans="1:2" x14ac:dyDescent="0.25">
      <c r="A19" t="s">
        <v>62</v>
      </c>
      <c r="B19" s="43">
        <v>7312018</v>
      </c>
    </row>
    <row r="20" spans="1:2" x14ac:dyDescent="0.25">
      <c r="A20" t="s">
        <v>64</v>
      </c>
      <c r="B20" s="43">
        <v>3573110</v>
      </c>
    </row>
    <row r="21" spans="1:2" x14ac:dyDescent="0.25">
      <c r="A21" t="s">
        <v>66</v>
      </c>
      <c r="B21" s="43">
        <v>4027699</v>
      </c>
    </row>
    <row r="22" spans="1:2" x14ac:dyDescent="0.25">
      <c r="A22" t="s">
        <v>68</v>
      </c>
      <c r="B22" s="43">
        <v>10167747</v>
      </c>
    </row>
    <row r="23" spans="1:2" x14ac:dyDescent="0.25">
      <c r="A23" t="s">
        <v>70</v>
      </c>
      <c r="B23" s="43">
        <v>5625209</v>
      </c>
    </row>
    <row r="24" spans="1:2" x14ac:dyDescent="0.25">
      <c r="A24" t="s">
        <v>72</v>
      </c>
      <c r="B24" s="43">
        <v>3788628</v>
      </c>
    </row>
    <row r="25" spans="1:2" x14ac:dyDescent="0.25">
      <c r="A25" t="s">
        <v>74</v>
      </c>
      <c r="B25" s="43">
        <v>6346539</v>
      </c>
    </row>
    <row r="26" spans="1:2" x14ac:dyDescent="0.25">
      <c r="A26" t="s">
        <v>76</v>
      </c>
      <c r="B26" s="43">
        <v>6419083</v>
      </c>
    </row>
    <row r="27" spans="1:2" x14ac:dyDescent="0.25">
      <c r="A27" t="s">
        <v>78</v>
      </c>
      <c r="B27" s="43">
        <v>213459</v>
      </c>
    </row>
    <row r="28" spans="1:2" x14ac:dyDescent="0.25">
      <c r="A28" t="s">
        <v>80</v>
      </c>
      <c r="B28" s="43">
        <v>12221055</v>
      </c>
    </row>
    <row r="29" spans="1:2" x14ac:dyDescent="0.25">
      <c r="A29" t="s">
        <v>82</v>
      </c>
      <c r="B29" s="43">
        <v>12347893</v>
      </c>
    </row>
    <row r="30" spans="1:2" x14ac:dyDescent="0.25">
      <c r="A30" t="s">
        <v>84</v>
      </c>
      <c r="B30" s="43">
        <v>6785896</v>
      </c>
    </row>
    <row r="31" spans="1:2" x14ac:dyDescent="0.25">
      <c r="A31" t="s">
        <v>86</v>
      </c>
      <c r="B31" s="43">
        <v>6130859</v>
      </c>
    </row>
    <row r="32" spans="1:2" x14ac:dyDescent="0.25">
      <c r="A32" t="s">
        <v>88</v>
      </c>
      <c r="B32" s="43">
        <v>6078276</v>
      </c>
    </row>
    <row r="33" spans="1:2" x14ac:dyDescent="0.25">
      <c r="A33" t="s">
        <v>90</v>
      </c>
      <c r="B33" s="43">
        <v>2192627</v>
      </c>
    </row>
    <row r="34" spans="1:2" x14ac:dyDescent="0.25">
      <c r="A34" t="s">
        <v>92</v>
      </c>
      <c r="B34" s="43">
        <v>5024989</v>
      </c>
    </row>
    <row r="35" spans="1:2" x14ac:dyDescent="0.25">
      <c r="A35" t="s">
        <v>94</v>
      </c>
      <c r="B35" s="43">
        <v>15869463</v>
      </c>
    </row>
    <row r="36" spans="1:2" x14ac:dyDescent="0.25">
      <c r="A36" t="s">
        <v>96</v>
      </c>
      <c r="B36" s="43">
        <v>15642954</v>
      </c>
    </row>
    <row r="37" spans="1:2" x14ac:dyDescent="0.25">
      <c r="A37" t="s">
        <v>98</v>
      </c>
      <c r="B37" s="43">
        <v>6605724</v>
      </c>
    </row>
    <row r="38" spans="1:2" x14ac:dyDescent="0.25">
      <c r="A38" t="s">
        <v>100</v>
      </c>
      <c r="B38" s="43">
        <v>7467053</v>
      </c>
    </row>
    <row r="39" spans="1:2" x14ac:dyDescent="0.25">
      <c r="A39" t="s">
        <v>102</v>
      </c>
      <c r="B39" s="43">
        <v>6832090</v>
      </c>
    </row>
    <row r="40" spans="1:2" x14ac:dyDescent="0.25">
      <c r="A40" t="s">
        <v>104</v>
      </c>
      <c r="B40" s="43">
        <v>6201862</v>
      </c>
    </row>
    <row r="41" spans="1:2" x14ac:dyDescent="0.25">
      <c r="A41" t="s">
        <v>106</v>
      </c>
      <c r="B41" s="43">
        <v>6326111</v>
      </c>
    </row>
    <row r="42" spans="1:2" x14ac:dyDescent="0.25">
      <c r="A42" t="s">
        <v>108</v>
      </c>
      <c r="B42" s="43">
        <v>11312222</v>
      </c>
    </row>
    <row r="43" spans="1:2" x14ac:dyDescent="0.25">
      <c r="A43" t="s">
        <v>110</v>
      </c>
      <c r="B43" s="43">
        <v>5681530</v>
      </c>
    </row>
    <row r="44" spans="1:2" x14ac:dyDescent="0.25">
      <c r="A44" t="s">
        <v>112</v>
      </c>
      <c r="B44" s="43">
        <v>25897787</v>
      </c>
    </row>
    <row r="45" spans="1:2" x14ac:dyDescent="0.25">
      <c r="A45" t="s">
        <v>114</v>
      </c>
      <c r="B45" s="43">
        <v>4958120</v>
      </c>
    </row>
    <row r="46" spans="1:2" x14ac:dyDescent="0.25">
      <c r="A46" t="s">
        <v>116</v>
      </c>
      <c r="B46" s="43">
        <v>11068681</v>
      </c>
    </row>
    <row r="47" spans="1:2" x14ac:dyDescent="0.25">
      <c r="A47" t="s">
        <v>118</v>
      </c>
      <c r="B47" s="43">
        <v>5819960</v>
      </c>
    </row>
    <row r="48" spans="1:2" x14ac:dyDescent="0.25">
      <c r="A48" t="s">
        <v>120</v>
      </c>
      <c r="B48" s="43">
        <v>6146889</v>
      </c>
    </row>
    <row r="49" spans="1:2" x14ac:dyDescent="0.25">
      <c r="A49" t="s">
        <v>122</v>
      </c>
      <c r="B49" s="43">
        <v>2796203</v>
      </c>
    </row>
    <row r="50" spans="1:2" x14ac:dyDescent="0.25">
      <c r="A50" t="s">
        <v>124</v>
      </c>
      <c r="B50" s="43">
        <v>4017917</v>
      </c>
    </row>
    <row r="51" spans="1:2" x14ac:dyDescent="0.25">
      <c r="A51" t="s">
        <v>126</v>
      </c>
      <c r="B51" s="43">
        <v>20800924</v>
      </c>
    </row>
    <row r="52" spans="1:2" x14ac:dyDescent="0.25">
      <c r="A52" t="s">
        <v>128</v>
      </c>
      <c r="B52" s="43">
        <v>5023385</v>
      </c>
    </row>
    <row r="53" spans="1:2" x14ac:dyDescent="0.25">
      <c r="A53" t="s">
        <v>130</v>
      </c>
      <c r="B53" s="43">
        <v>4242999</v>
      </c>
    </row>
    <row r="54" spans="1:2" x14ac:dyDescent="0.25">
      <c r="A54" t="s">
        <v>132</v>
      </c>
      <c r="B54" s="43">
        <v>2192415</v>
      </c>
    </row>
    <row r="55" spans="1:2" x14ac:dyDescent="0.25">
      <c r="A55" t="s">
        <v>134</v>
      </c>
      <c r="B55" s="43">
        <v>4399863</v>
      </c>
    </row>
    <row r="56" spans="1:2" x14ac:dyDescent="0.25">
      <c r="A56" t="s">
        <v>136</v>
      </c>
      <c r="B56" s="43">
        <v>3852684</v>
      </c>
    </row>
    <row r="57" spans="1:2" x14ac:dyDescent="0.25">
      <c r="A57" t="s">
        <v>138</v>
      </c>
      <c r="B57" s="43">
        <v>18088066</v>
      </c>
    </row>
    <row r="58" spans="1:2" x14ac:dyDescent="0.25">
      <c r="A58" t="s">
        <v>140</v>
      </c>
      <c r="B58" s="43">
        <v>4554845</v>
      </c>
    </row>
    <row r="59" spans="1:2" x14ac:dyDescent="0.25">
      <c r="A59" t="s">
        <v>142</v>
      </c>
      <c r="B59" s="43">
        <v>4372120</v>
      </c>
    </row>
    <row r="60" spans="1:2" x14ac:dyDescent="0.25">
      <c r="A60" t="s">
        <v>144</v>
      </c>
      <c r="B60" s="43">
        <v>3353067</v>
      </c>
    </row>
    <row r="61" spans="1:2" x14ac:dyDescent="0.25">
      <c r="A61" t="s">
        <v>146</v>
      </c>
      <c r="B61" s="43">
        <v>55392</v>
      </c>
    </row>
    <row r="62" spans="1:2" x14ac:dyDescent="0.25">
      <c r="A62" t="s">
        <v>148</v>
      </c>
      <c r="B62" s="43">
        <v>5625764</v>
      </c>
    </row>
    <row r="63" spans="1:2" x14ac:dyDescent="0.25">
      <c r="A63" t="s">
        <v>150</v>
      </c>
      <c r="B63" s="43">
        <v>3792275</v>
      </c>
    </row>
    <row r="64" spans="1:2" x14ac:dyDescent="0.25">
      <c r="A64" t="s">
        <v>152</v>
      </c>
      <c r="B64" s="43">
        <v>26969400</v>
      </c>
    </row>
    <row r="65" spans="1:2" x14ac:dyDescent="0.25">
      <c r="A65" t="s">
        <v>154</v>
      </c>
      <c r="B65" s="43">
        <v>6356626</v>
      </c>
    </row>
    <row r="66" spans="1:2" x14ac:dyDescent="0.25">
      <c r="A66" t="s">
        <v>156</v>
      </c>
      <c r="B66" s="43">
        <v>2507658</v>
      </c>
    </row>
    <row r="67" spans="1:2" x14ac:dyDescent="0.25">
      <c r="A67" t="s">
        <v>158</v>
      </c>
      <c r="B67" s="43">
        <v>8136981</v>
      </c>
    </row>
    <row r="68" spans="1:2" x14ac:dyDescent="0.25">
      <c r="A68" t="s">
        <v>160</v>
      </c>
      <c r="B68" s="43">
        <v>4274619</v>
      </c>
    </row>
    <row r="69" spans="1:2" x14ac:dyDescent="0.25">
      <c r="A69" t="s">
        <v>162</v>
      </c>
      <c r="B69" s="43">
        <v>6601509</v>
      </c>
    </row>
    <row r="70" spans="1:2" x14ac:dyDescent="0.25">
      <c r="A70" t="s">
        <v>164</v>
      </c>
      <c r="B70" s="43">
        <v>24141914</v>
      </c>
    </row>
    <row r="71" spans="1:2" x14ac:dyDescent="0.25">
      <c r="A71" t="s">
        <v>166</v>
      </c>
      <c r="B71" s="43">
        <v>14484441</v>
      </c>
    </row>
    <row r="72" spans="1:2" x14ac:dyDescent="0.25">
      <c r="A72" t="s">
        <v>168</v>
      </c>
      <c r="B72" s="43">
        <v>6885105</v>
      </c>
    </row>
    <row r="73" spans="1:2" x14ac:dyDescent="0.25">
      <c r="A73" t="s">
        <v>170</v>
      </c>
      <c r="B73" s="43">
        <v>10562332</v>
      </c>
    </row>
    <row r="74" spans="1:2" x14ac:dyDescent="0.25">
      <c r="A74" t="s">
        <v>172</v>
      </c>
      <c r="B74" s="43">
        <v>5984484</v>
      </c>
    </row>
    <row r="75" spans="1:2" x14ac:dyDescent="0.25">
      <c r="A75" t="s">
        <v>174</v>
      </c>
      <c r="B75" s="43">
        <v>14734780</v>
      </c>
    </row>
    <row r="76" spans="1:2" x14ac:dyDescent="0.25">
      <c r="A76" t="s">
        <v>176</v>
      </c>
      <c r="B76" s="43">
        <v>12937346</v>
      </c>
    </row>
    <row r="77" spans="1:2" x14ac:dyDescent="0.25">
      <c r="A77" t="s">
        <v>178</v>
      </c>
      <c r="B77" s="43">
        <v>3448046</v>
      </c>
    </row>
    <row r="78" spans="1:2" x14ac:dyDescent="0.25">
      <c r="A78" t="s">
        <v>180</v>
      </c>
      <c r="B78" s="43">
        <v>11663968</v>
      </c>
    </row>
    <row r="79" spans="1:2" x14ac:dyDescent="0.25">
      <c r="A79" t="s">
        <v>182</v>
      </c>
      <c r="B79" s="43">
        <v>4365687</v>
      </c>
    </row>
    <row r="80" spans="1:2" x14ac:dyDescent="0.25">
      <c r="A80" t="s">
        <v>184</v>
      </c>
      <c r="B80" s="43">
        <v>3272106</v>
      </c>
    </row>
    <row r="81" spans="1:2" x14ac:dyDescent="0.25">
      <c r="A81" t="s">
        <v>186</v>
      </c>
      <c r="B81" s="43">
        <v>3315976</v>
      </c>
    </row>
    <row r="82" spans="1:2" x14ac:dyDescent="0.25">
      <c r="A82" t="s">
        <v>188</v>
      </c>
      <c r="B82" s="43">
        <v>3972841</v>
      </c>
    </row>
    <row r="83" spans="1:2" x14ac:dyDescent="0.25">
      <c r="A83" t="s">
        <v>190</v>
      </c>
      <c r="B83" s="43">
        <v>6566135</v>
      </c>
    </row>
    <row r="84" spans="1:2" x14ac:dyDescent="0.25">
      <c r="A84" t="s">
        <v>192</v>
      </c>
      <c r="B84" s="43">
        <v>6424307</v>
      </c>
    </row>
    <row r="85" spans="1:2" x14ac:dyDescent="0.25">
      <c r="A85" t="s">
        <v>194</v>
      </c>
      <c r="B85" s="43">
        <v>18281716</v>
      </c>
    </row>
    <row r="86" spans="1:2" x14ac:dyDescent="0.25">
      <c r="A86" t="s">
        <v>196</v>
      </c>
      <c r="B86" s="43">
        <v>3411231</v>
      </c>
    </row>
    <row r="87" spans="1:2" x14ac:dyDescent="0.25">
      <c r="A87" t="s">
        <v>198</v>
      </c>
      <c r="B87" s="43">
        <v>3329021</v>
      </c>
    </row>
    <row r="88" spans="1:2" x14ac:dyDescent="0.25">
      <c r="A88" t="s">
        <v>200</v>
      </c>
      <c r="B88" s="43">
        <v>5521656</v>
      </c>
    </row>
    <row r="89" spans="1:2" x14ac:dyDescent="0.25">
      <c r="A89" t="s">
        <v>202</v>
      </c>
      <c r="B89" s="43">
        <v>4042261</v>
      </c>
    </row>
    <row r="90" spans="1:2" x14ac:dyDescent="0.25">
      <c r="A90" t="s">
        <v>204</v>
      </c>
      <c r="B90" s="43">
        <v>4510961</v>
      </c>
    </row>
    <row r="91" spans="1:2" x14ac:dyDescent="0.25">
      <c r="A91" t="s">
        <v>206</v>
      </c>
      <c r="B91" s="43">
        <v>10603254</v>
      </c>
    </row>
    <row r="92" spans="1:2" x14ac:dyDescent="0.25">
      <c r="A92" t="s">
        <v>208</v>
      </c>
      <c r="B92" s="43">
        <v>6656353</v>
      </c>
    </row>
    <row r="93" spans="1:2" x14ac:dyDescent="0.25">
      <c r="A93" t="s">
        <v>210</v>
      </c>
      <c r="B93" s="43">
        <v>6781371</v>
      </c>
    </row>
    <row r="94" spans="1:2" x14ac:dyDescent="0.25">
      <c r="A94" t="s">
        <v>212</v>
      </c>
      <c r="B94" s="43">
        <v>15430932</v>
      </c>
    </row>
    <row r="95" spans="1:2" x14ac:dyDescent="0.25">
      <c r="A95" t="s">
        <v>214</v>
      </c>
      <c r="B95" s="43">
        <v>4910300</v>
      </c>
    </row>
    <row r="96" spans="1:2" x14ac:dyDescent="0.25">
      <c r="A96" t="s">
        <v>216</v>
      </c>
      <c r="B96" s="43">
        <v>10025551</v>
      </c>
    </row>
    <row r="97" spans="1:2" x14ac:dyDescent="0.25">
      <c r="A97" t="s">
        <v>218</v>
      </c>
      <c r="B97" s="43">
        <v>3472268</v>
      </c>
    </row>
    <row r="98" spans="1:2" x14ac:dyDescent="0.25">
      <c r="A98" t="s">
        <v>220</v>
      </c>
      <c r="B98" s="43">
        <v>5617957</v>
      </c>
    </row>
    <row r="99" spans="1:2" x14ac:dyDescent="0.25">
      <c r="A99" t="s">
        <v>222</v>
      </c>
      <c r="B99" s="43">
        <v>3895575</v>
      </c>
    </row>
    <row r="100" spans="1:2" x14ac:dyDescent="0.25">
      <c r="A100" t="s">
        <v>224</v>
      </c>
      <c r="B100" s="43">
        <v>2491572</v>
      </c>
    </row>
    <row r="101" spans="1:2" x14ac:dyDescent="0.25">
      <c r="A101" t="s">
        <v>226</v>
      </c>
      <c r="B101" s="43">
        <v>4882396</v>
      </c>
    </row>
    <row r="102" spans="1:2" x14ac:dyDescent="0.25">
      <c r="A102" t="s">
        <v>228</v>
      </c>
      <c r="B102" s="43">
        <v>3150984</v>
      </c>
    </row>
    <row r="103" spans="1:2" x14ac:dyDescent="0.25">
      <c r="A103" t="s">
        <v>230</v>
      </c>
      <c r="B103" s="43">
        <v>2891184</v>
      </c>
    </row>
    <row r="104" spans="1:2" x14ac:dyDescent="0.25">
      <c r="A104" t="s">
        <v>232</v>
      </c>
      <c r="B104" s="43">
        <v>4849068</v>
      </c>
    </row>
    <row r="105" spans="1:2" x14ac:dyDescent="0.25">
      <c r="A105" t="s">
        <v>234</v>
      </c>
      <c r="B105" s="43">
        <v>5885631</v>
      </c>
    </row>
    <row r="106" spans="1:2" x14ac:dyDescent="0.25">
      <c r="A106" t="s">
        <v>236</v>
      </c>
      <c r="B106" s="43">
        <v>593776</v>
      </c>
    </row>
    <row r="107" spans="1:2" x14ac:dyDescent="0.25">
      <c r="A107" t="s">
        <v>238</v>
      </c>
      <c r="B107" s="43">
        <v>5764798</v>
      </c>
    </row>
    <row r="108" spans="1:2" x14ac:dyDescent="0.25">
      <c r="A108" t="s">
        <v>240</v>
      </c>
      <c r="B108" s="43">
        <v>8084685</v>
      </c>
    </row>
    <row r="109" spans="1:2" x14ac:dyDescent="0.25">
      <c r="A109" t="s">
        <v>242</v>
      </c>
      <c r="B109" s="43">
        <v>6671373</v>
      </c>
    </row>
    <row r="110" spans="1:2" x14ac:dyDescent="0.25">
      <c r="A110" t="s">
        <v>244</v>
      </c>
      <c r="B110" s="43">
        <v>11835528</v>
      </c>
    </row>
    <row r="111" spans="1:2" x14ac:dyDescent="0.25">
      <c r="A111" t="s">
        <v>246</v>
      </c>
      <c r="B111" s="43">
        <v>6097977</v>
      </c>
    </row>
    <row r="112" spans="1:2" x14ac:dyDescent="0.25">
      <c r="A112" t="s">
        <v>248</v>
      </c>
      <c r="B112" s="43">
        <v>2255107</v>
      </c>
    </row>
    <row r="113" spans="1:2" x14ac:dyDescent="0.25">
      <c r="A113" t="s">
        <v>250</v>
      </c>
      <c r="B113" s="43">
        <v>3807808</v>
      </c>
    </row>
    <row r="114" spans="1:2" x14ac:dyDescent="0.25">
      <c r="A114" t="s">
        <v>252</v>
      </c>
      <c r="B114" s="43">
        <v>10926856</v>
      </c>
    </row>
    <row r="115" spans="1:2" x14ac:dyDescent="0.25">
      <c r="A115" t="s">
        <v>254</v>
      </c>
      <c r="B115" s="43">
        <v>4090824</v>
      </c>
    </row>
    <row r="116" spans="1:2" x14ac:dyDescent="0.25">
      <c r="A116" t="s">
        <v>256</v>
      </c>
      <c r="B116" s="43">
        <v>4004265</v>
      </c>
    </row>
    <row r="117" spans="1:2" x14ac:dyDescent="0.25">
      <c r="A117" t="s">
        <v>258</v>
      </c>
      <c r="B117" s="43">
        <v>4853564</v>
      </c>
    </row>
    <row r="118" spans="1:2" x14ac:dyDescent="0.25">
      <c r="A118" t="s">
        <v>260</v>
      </c>
      <c r="B118" s="43">
        <v>3605002</v>
      </c>
    </row>
    <row r="119" spans="1:2" x14ac:dyDescent="0.25">
      <c r="A119" t="s">
        <v>262</v>
      </c>
      <c r="B119" s="43">
        <v>6871583</v>
      </c>
    </row>
    <row r="120" spans="1:2" x14ac:dyDescent="0.25">
      <c r="A120" t="s">
        <v>264</v>
      </c>
      <c r="B120" s="43">
        <v>4212493</v>
      </c>
    </row>
    <row r="121" spans="1:2" x14ac:dyDescent="0.25">
      <c r="A121" t="s">
        <v>266</v>
      </c>
      <c r="B121" s="43">
        <v>15496094</v>
      </c>
    </row>
    <row r="122" spans="1:2" x14ac:dyDescent="0.25">
      <c r="A122" t="s">
        <v>268</v>
      </c>
      <c r="B122" s="43">
        <v>5614067</v>
      </c>
    </row>
    <row r="123" spans="1:2" x14ac:dyDescent="0.25">
      <c r="A123" t="s">
        <v>270</v>
      </c>
      <c r="B123" s="43">
        <v>3697919</v>
      </c>
    </row>
    <row r="124" spans="1:2" x14ac:dyDescent="0.25">
      <c r="A124" t="s">
        <v>272</v>
      </c>
      <c r="B124" s="43">
        <v>5827044</v>
      </c>
    </row>
    <row r="125" spans="1:2" x14ac:dyDescent="0.25">
      <c r="A125" t="s">
        <v>274</v>
      </c>
      <c r="B125" s="43">
        <v>14268622</v>
      </c>
    </row>
    <row r="126" spans="1:2" x14ac:dyDescent="0.25">
      <c r="A126" t="s">
        <v>276</v>
      </c>
      <c r="B126" s="43">
        <v>6859027</v>
      </c>
    </row>
    <row r="127" spans="1:2" x14ac:dyDescent="0.25">
      <c r="A127" t="s">
        <v>278</v>
      </c>
      <c r="B127" s="43">
        <v>17476538</v>
      </c>
    </row>
    <row r="128" spans="1:2" x14ac:dyDescent="0.25">
      <c r="A128" t="s">
        <v>280</v>
      </c>
      <c r="B128" s="43">
        <v>3225610</v>
      </c>
    </row>
    <row r="129" spans="1:5" x14ac:dyDescent="0.25">
      <c r="A129" t="s">
        <v>282</v>
      </c>
      <c r="B129" s="43">
        <v>3365493</v>
      </c>
    </row>
    <row r="130" spans="1:5" x14ac:dyDescent="0.25">
      <c r="A130" t="s">
        <v>284</v>
      </c>
      <c r="B130" s="43">
        <v>5048908</v>
      </c>
    </row>
    <row r="131" spans="1:5" x14ac:dyDescent="0.25">
      <c r="A131" t="s">
        <v>286</v>
      </c>
      <c r="B131" s="43">
        <v>3387521</v>
      </c>
    </row>
    <row r="132" spans="1:5" x14ac:dyDescent="0.25">
      <c r="A132" t="s">
        <v>288</v>
      </c>
      <c r="B132" s="43">
        <v>2862144</v>
      </c>
    </row>
    <row r="133" spans="1:5" x14ac:dyDescent="0.25">
      <c r="A133" t="s">
        <v>290</v>
      </c>
      <c r="B133" s="43">
        <v>3625036</v>
      </c>
    </row>
    <row r="134" spans="1:5" x14ac:dyDescent="0.25">
      <c r="A134" t="s">
        <v>292</v>
      </c>
      <c r="B134" s="43">
        <v>6409220</v>
      </c>
    </row>
    <row r="135" spans="1:5" x14ac:dyDescent="0.25">
      <c r="A135" t="s">
        <v>294</v>
      </c>
      <c r="B135" s="43">
        <v>4137458</v>
      </c>
    </row>
    <row r="136" spans="1:5" x14ac:dyDescent="0.25">
      <c r="A136" t="s">
        <v>296</v>
      </c>
      <c r="B136" s="43">
        <v>7213830</v>
      </c>
    </row>
    <row r="137" spans="1:5" x14ac:dyDescent="0.25">
      <c r="A137" t="s">
        <v>298</v>
      </c>
      <c r="B137" s="43">
        <v>6264233</v>
      </c>
    </row>
    <row r="138" spans="1:5" x14ac:dyDescent="0.25">
      <c r="A138" t="s">
        <v>300</v>
      </c>
      <c r="B138" s="43">
        <v>4763028</v>
      </c>
    </row>
    <row r="139" spans="1:5" x14ac:dyDescent="0.25">
      <c r="A139" t="s">
        <v>302</v>
      </c>
      <c r="B139" s="43">
        <v>5676370</v>
      </c>
    </row>
    <row r="140" spans="1:5" x14ac:dyDescent="0.25">
      <c r="A140" t="s">
        <v>304</v>
      </c>
      <c r="B140" s="43">
        <v>3603851</v>
      </c>
    </row>
    <row r="141" spans="1:5" x14ac:dyDescent="0.25">
      <c r="A141" t="s">
        <v>306</v>
      </c>
      <c r="B141" s="43">
        <v>9776305</v>
      </c>
    </row>
    <row r="142" spans="1:5" x14ac:dyDescent="0.25">
      <c r="A142" t="s">
        <v>308</v>
      </c>
      <c r="B142" s="43">
        <v>2191427</v>
      </c>
    </row>
    <row r="143" spans="1:5" x14ac:dyDescent="0.25">
      <c r="A143" t="s">
        <v>310</v>
      </c>
      <c r="B143" s="43">
        <v>6365690</v>
      </c>
    </row>
    <row r="144" spans="1:5" x14ac:dyDescent="0.25">
      <c r="A144" t="s">
        <v>312</v>
      </c>
      <c r="B144" s="43">
        <v>14452602</v>
      </c>
      <c r="E144" s="54"/>
    </row>
    <row r="145" spans="1:2" x14ac:dyDescent="0.25">
      <c r="A145" t="s">
        <v>314</v>
      </c>
      <c r="B145" s="43">
        <v>5788821</v>
      </c>
    </row>
    <row r="146" spans="1:2" x14ac:dyDescent="0.25">
      <c r="A146" t="s">
        <v>316</v>
      </c>
      <c r="B146" s="43">
        <v>4890820</v>
      </c>
    </row>
    <row r="147" spans="1:2" x14ac:dyDescent="0.25">
      <c r="A147" t="s">
        <v>318</v>
      </c>
      <c r="B147" s="43">
        <v>6965975</v>
      </c>
    </row>
    <row r="148" spans="1:2" x14ac:dyDescent="0.25">
      <c r="A148" t="s">
        <v>320</v>
      </c>
      <c r="B148" s="43">
        <v>7975904</v>
      </c>
    </row>
    <row r="149" spans="1:2" x14ac:dyDescent="0.25">
      <c r="A149" t="s">
        <v>322</v>
      </c>
      <c r="B149" s="43">
        <v>2084500</v>
      </c>
    </row>
    <row r="150" spans="1:2" x14ac:dyDescent="0.25">
      <c r="A150" t="s">
        <v>324</v>
      </c>
      <c r="B150" s="43">
        <v>7876618</v>
      </c>
    </row>
    <row r="151" spans="1:2" x14ac:dyDescent="0.25">
      <c r="A151" t="s">
        <v>326</v>
      </c>
      <c r="B151" s="43">
        <v>1756952</v>
      </c>
    </row>
    <row r="152" spans="1:2" x14ac:dyDescent="0.25">
      <c r="A152" t="s">
        <v>328</v>
      </c>
      <c r="B152" s="43">
        <v>6022088</v>
      </c>
    </row>
    <row r="153" spans="1:2" x14ac:dyDescent="0.25">
      <c r="A153" t="s">
        <v>330</v>
      </c>
      <c r="B153" s="43">
        <v>10432735</v>
      </c>
    </row>
    <row r="154" spans="1:2" x14ac:dyDescent="0.25">
      <c r="A154" t="s">
        <v>332</v>
      </c>
      <c r="B154" s="43">
        <v>3201628</v>
      </c>
    </row>
    <row r="156" spans="1:2" x14ac:dyDescent="0.25">
      <c r="B156" s="43"/>
    </row>
    <row r="158" spans="1:2" x14ac:dyDescent="0.25">
      <c r="B158" s="43"/>
    </row>
  </sheetData>
  <sheetProtection algorithmName="SHA-512" hashValue="KhhXD7zxdU4+gVUJPcoPjILNrYFWGe9M4+2mrsHmb6Hz1LFLL7RZrSScygxpGmsapQ4zPwhN7ZtMI66GhoDdZw==" saltValue="9NWQGu66juG+ey+RcRdgmQ==" spinCount="100000" sheet="1" select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A57D-9D0F-4D60-B9A1-34AA2AF7A66F}">
  <sheetPr codeName="Sheet21"/>
  <dimension ref="A1:O168"/>
  <sheetViews>
    <sheetView topLeftCell="A54" workbookViewId="0">
      <selection activeCell="K60" sqref="K60"/>
    </sheetView>
  </sheetViews>
  <sheetFormatPr defaultRowHeight="15.75" x14ac:dyDescent="0.25"/>
  <cols>
    <col min="1" max="1" width="14.28515625" style="50" customWidth="1"/>
    <col min="2" max="2" width="35.140625" style="50" customWidth="1"/>
    <col min="3" max="14" width="16.5703125" style="50" customWidth="1"/>
    <col min="15" max="15" width="70.140625" style="50" customWidth="1"/>
  </cols>
  <sheetData>
    <row r="1" spans="1:15" ht="21" x14ac:dyDescent="0.25">
      <c r="A1" s="46" t="s">
        <v>350</v>
      </c>
      <c r="B1" s="47"/>
      <c r="C1" s="47"/>
      <c r="D1" s="47"/>
      <c r="E1" s="47"/>
      <c r="F1" s="48"/>
      <c r="G1" s="48"/>
      <c r="H1" s="48"/>
      <c r="I1" s="48"/>
      <c r="J1" s="48"/>
      <c r="K1" s="48"/>
      <c r="L1" s="48"/>
      <c r="M1" s="48"/>
      <c r="N1" s="48"/>
      <c r="O1" s="48"/>
    </row>
    <row r="2" spans="1:15" x14ac:dyDescent="0.25">
      <c r="A2" s="49" t="s">
        <v>351</v>
      </c>
      <c r="B2" s="49"/>
      <c r="C2" s="49"/>
      <c r="D2" s="49"/>
      <c r="E2" s="49"/>
      <c r="F2" s="49"/>
      <c r="G2" s="49"/>
      <c r="H2" s="49"/>
      <c r="I2" s="49"/>
      <c r="J2" s="49"/>
      <c r="K2" s="49"/>
      <c r="L2" s="49"/>
      <c r="M2" s="49"/>
      <c r="N2" s="49"/>
      <c r="O2" s="49"/>
    </row>
    <row r="3" spans="1:15" ht="157.5" x14ac:dyDescent="0.25">
      <c r="A3" s="73" t="s">
        <v>27</v>
      </c>
      <c r="B3" s="73" t="s">
        <v>352</v>
      </c>
      <c r="C3" s="73" t="s">
        <v>353</v>
      </c>
      <c r="D3" s="73" t="s">
        <v>354</v>
      </c>
      <c r="E3" s="73" t="s">
        <v>355</v>
      </c>
      <c r="F3" s="73" t="s">
        <v>356</v>
      </c>
      <c r="G3" s="73" t="s">
        <v>357</v>
      </c>
      <c r="H3" s="73" t="s">
        <v>358</v>
      </c>
      <c r="I3" s="73" t="s">
        <v>359</v>
      </c>
      <c r="J3" s="73" t="s">
        <v>360</v>
      </c>
      <c r="K3" s="73" t="s">
        <v>361</v>
      </c>
      <c r="L3" s="73" t="s">
        <v>362</v>
      </c>
      <c r="M3" s="73" t="s">
        <v>363</v>
      </c>
      <c r="N3" s="73" t="s">
        <v>364</v>
      </c>
      <c r="O3" s="74" t="s">
        <v>365</v>
      </c>
    </row>
    <row r="4" spans="1:15" x14ac:dyDescent="0.25">
      <c r="A4" s="75" t="s">
        <v>29</v>
      </c>
      <c r="B4" s="76" t="s">
        <v>28</v>
      </c>
      <c r="C4" s="77">
        <v>18.43</v>
      </c>
      <c r="D4" s="77">
        <v>21.42</v>
      </c>
      <c r="E4" s="78">
        <v>683</v>
      </c>
      <c r="F4" s="78">
        <v>795</v>
      </c>
      <c r="G4" s="78">
        <v>695</v>
      </c>
      <c r="H4" s="78">
        <v>808</v>
      </c>
      <c r="I4" s="77">
        <v>21.2</v>
      </c>
      <c r="J4" s="77">
        <v>24.6</v>
      </c>
      <c r="K4" s="78">
        <v>1200</v>
      </c>
      <c r="L4" s="78">
        <v>1395</v>
      </c>
      <c r="M4" s="78">
        <v>1620</v>
      </c>
      <c r="N4" s="78">
        <v>1885</v>
      </c>
      <c r="O4" s="79" t="s">
        <v>366</v>
      </c>
    </row>
    <row r="5" spans="1:15" ht="47.25" x14ac:dyDescent="0.25">
      <c r="A5" s="75" t="s">
        <v>31</v>
      </c>
      <c r="B5" s="76" t="s">
        <v>30</v>
      </c>
      <c r="C5" s="77">
        <v>19.25</v>
      </c>
      <c r="D5" s="77">
        <v>20.21</v>
      </c>
      <c r="E5" s="78">
        <v>855</v>
      </c>
      <c r="F5" s="78">
        <v>950</v>
      </c>
      <c r="G5" s="78">
        <v>1186</v>
      </c>
      <c r="H5" s="78">
        <v>1300</v>
      </c>
      <c r="I5" s="77">
        <v>19.47</v>
      </c>
      <c r="J5" s="77">
        <v>21.42</v>
      </c>
      <c r="K5" s="78">
        <v>1138</v>
      </c>
      <c r="L5" s="78">
        <v>1251.8</v>
      </c>
      <c r="M5" s="78">
        <v>1227</v>
      </c>
      <c r="N5" s="78">
        <v>1349.7</v>
      </c>
      <c r="O5" s="79" t="s">
        <v>367</v>
      </c>
    </row>
    <row r="6" spans="1:15" x14ac:dyDescent="0.25">
      <c r="A6" s="75" t="s">
        <v>33</v>
      </c>
      <c r="B6" s="76" t="s">
        <v>32</v>
      </c>
      <c r="C6" s="77">
        <v>20.16</v>
      </c>
      <c r="D6" s="77">
        <v>22.44</v>
      </c>
      <c r="E6" s="78">
        <v>680.73</v>
      </c>
      <c r="F6" s="78">
        <v>757.65</v>
      </c>
      <c r="G6" s="78">
        <v>680.73</v>
      </c>
      <c r="H6" s="78">
        <v>757.65</v>
      </c>
      <c r="I6" s="77">
        <v>18.98</v>
      </c>
      <c r="J6" s="77">
        <v>20.8</v>
      </c>
      <c r="K6" s="78">
        <v>958.49</v>
      </c>
      <c r="L6" s="78">
        <v>1057.21</v>
      </c>
      <c r="M6" s="78">
        <v>958.49</v>
      </c>
      <c r="N6" s="78">
        <v>1057.21</v>
      </c>
      <c r="O6" s="79" t="s">
        <v>368</v>
      </c>
    </row>
    <row r="7" spans="1:15" ht="63" x14ac:dyDescent="0.25">
      <c r="A7" s="75" t="s">
        <v>35</v>
      </c>
      <c r="B7" s="76" t="s">
        <v>34</v>
      </c>
      <c r="C7" s="77">
        <v>25.13</v>
      </c>
      <c r="D7" s="77">
        <v>26.82</v>
      </c>
      <c r="E7" s="78">
        <v>876</v>
      </c>
      <c r="F7" s="78">
        <v>894.4</v>
      </c>
      <c r="G7" s="78">
        <v>997.23</v>
      </c>
      <c r="H7" s="78">
        <v>1018.17</v>
      </c>
      <c r="I7" s="77">
        <v>18.79</v>
      </c>
      <c r="J7" s="77">
        <v>21.05</v>
      </c>
      <c r="K7" s="78">
        <v>2069.67</v>
      </c>
      <c r="L7" s="78">
        <v>2069.67</v>
      </c>
      <c r="M7" s="78">
        <v>1897.25</v>
      </c>
      <c r="N7" s="78">
        <v>1897.25</v>
      </c>
      <c r="O7" s="79" t="s">
        <v>369</v>
      </c>
    </row>
    <row r="8" spans="1:15" ht="189" x14ac:dyDescent="0.25">
      <c r="A8" s="75" t="s">
        <v>37</v>
      </c>
      <c r="B8" s="76" t="s">
        <v>36</v>
      </c>
      <c r="C8" s="77">
        <v>21.24</v>
      </c>
      <c r="D8" s="77">
        <v>22.8</v>
      </c>
      <c r="E8" s="78">
        <v>879.42</v>
      </c>
      <c r="F8" s="78">
        <v>967.87</v>
      </c>
      <c r="G8" s="78">
        <v>918.89</v>
      </c>
      <c r="H8" s="78">
        <v>1003.61</v>
      </c>
      <c r="I8" s="77">
        <v>17.59</v>
      </c>
      <c r="J8" s="77">
        <v>18.18</v>
      </c>
      <c r="K8" s="78">
        <v>1460.51</v>
      </c>
      <c r="L8" s="78">
        <v>1545.71</v>
      </c>
      <c r="M8" s="78">
        <v>1329.81</v>
      </c>
      <c r="N8" s="78">
        <v>1386.57</v>
      </c>
      <c r="O8" s="79" t="s">
        <v>370</v>
      </c>
    </row>
    <row r="9" spans="1:15" ht="126" x14ac:dyDescent="0.25">
      <c r="A9" s="75" t="s">
        <v>39</v>
      </c>
      <c r="B9" s="76" t="s">
        <v>38</v>
      </c>
      <c r="C9" s="77">
        <v>19.27</v>
      </c>
      <c r="D9" s="77">
        <v>20.41</v>
      </c>
      <c r="E9" s="78">
        <v>696.33</v>
      </c>
      <c r="F9" s="78">
        <v>737.41</v>
      </c>
      <c r="G9" s="78">
        <v>787.42</v>
      </c>
      <c r="H9" s="78">
        <v>833.88</v>
      </c>
      <c r="I9" s="77">
        <v>13.76</v>
      </c>
      <c r="J9" s="77">
        <v>14.18</v>
      </c>
      <c r="K9" s="78">
        <v>1728.08</v>
      </c>
      <c r="L9" s="78">
        <v>1779.92</v>
      </c>
      <c r="M9" s="78">
        <v>1322.94</v>
      </c>
      <c r="N9" s="78">
        <v>1362.63</v>
      </c>
      <c r="O9" s="79" t="s">
        <v>371</v>
      </c>
    </row>
    <row r="10" spans="1:15" ht="78.75" x14ac:dyDescent="0.25">
      <c r="A10" s="75" t="s">
        <v>41</v>
      </c>
      <c r="B10" s="76" t="s">
        <v>40</v>
      </c>
      <c r="C10" s="77">
        <v>21.21</v>
      </c>
      <c r="D10" s="77">
        <v>22.97</v>
      </c>
      <c r="E10" s="78">
        <v>685.41</v>
      </c>
      <c r="F10" s="78">
        <v>745.31</v>
      </c>
      <c r="G10" s="78">
        <v>687.83</v>
      </c>
      <c r="H10" s="78">
        <v>747.4</v>
      </c>
      <c r="I10" s="77">
        <v>17.010000000000002</v>
      </c>
      <c r="J10" s="77">
        <v>18.420000000000002</v>
      </c>
      <c r="K10" s="78">
        <v>1357.56</v>
      </c>
      <c r="L10" s="78">
        <v>1476.21</v>
      </c>
      <c r="M10" s="78">
        <v>1087.83</v>
      </c>
      <c r="N10" s="78">
        <v>1182.9100000000001</v>
      </c>
      <c r="O10" s="79" t="s">
        <v>372</v>
      </c>
    </row>
    <row r="11" spans="1:15" x14ac:dyDescent="0.25">
      <c r="A11" s="75" t="s">
        <v>43</v>
      </c>
      <c r="B11" s="76" t="s">
        <v>42</v>
      </c>
      <c r="C11" s="77">
        <v>17.36</v>
      </c>
      <c r="D11" s="77">
        <v>19.71</v>
      </c>
      <c r="E11" s="78">
        <v>668.87</v>
      </c>
      <c r="F11" s="78">
        <v>740.44</v>
      </c>
      <c r="G11" s="78">
        <v>777.6</v>
      </c>
      <c r="H11" s="78">
        <v>860.8</v>
      </c>
      <c r="I11" s="77">
        <v>17.3</v>
      </c>
      <c r="J11" s="77">
        <v>19.46</v>
      </c>
      <c r="K11" s="78">
        <v>1076.2</v>
      </c>
      <c r="L11" s="78">
        <v>1191.3499999999999</v>
      </c>
      <c r="M11" s="78">
        <v>923.11</v>
      </c>
      <c r="N11" s="78">
        <v>1021.88</v>
      </c>
      <c r="O11" s="79" t="s">
        <v>366</v>
      </c>
    </row>
    <row r="12" spans="1:15" ht="126" x14ac:dyDescent="0.25">
      <c r="A12" s="75" t="s">
        <v>45</v>
      </c>
      <c r="B12" s="76" t="s">
        <v>44</v>
      </c>
      <c r="C12" s="77">
        <v>17.350000000000001</v>
      </c>
      <c r="D12" s="77">
        <v>19.04</v>
      </c>
      <c r="E12" s="78">
        <v>590.07000000000005</v>
      </c>
      <c r="F12" s="78">
        <v>642.46</v>
      </c>
      <c r="G12" s="78">
        <v>648.73</v>
      </c>
      <c r="H12" s="78">
        <v>715.97</v>
      </c>
      <c r="I12" s="77">
        <v>17.7</v>
      </c>
      <c r="J12" s="77">
        <v>19.190000000000001</v>
      </c>
      <c r="K12" s="78">
        <v>658.46</v>
      </c>
      <c r="L12" s="78">
        <v>722.34</v>
      </c>
      <c r="M12" s="78">
        <v>711.85</v>
      </c>
      <c r="N12" s="78">
        <v>781.59</v>
      </c>
      <c r="O12" s="79" t="s">
        <v>373</v>
      </c>
    </row>
    <row r="13" spans="1:15" x14ac:dyDescent="0.25">
      <c r="A13" s="75" t="s">
        <v>47</v>
      </c>
      <c r="B13" s="76" t="s">
        <v>46</v>
      </c>
      <c r="C13" s="77">
        <v>18.989999999999998</v>
      </c>
      <c r="D13" s="77">
        <v>21.16</v>
      </c>
      <c r="E13" s="78">
        <v>625.24</v>
      </c>
      <c r="F13" s="78">
        <v>706.01</v>
      </c>
      <c r="G13" s="78">
        <v>629.29</v>
      </c>
      <c r="H13" s="78">
        <v>756.69</v>
      </c>
      <c r="I13" s="77">
        <v>16.79</v>
      </c>
      <c r="J13" s="77">
        <v>18.47</v>
      </c>
      <c r="K13" s="78">
        <v>763.84</v>
      </c>
      <c r="L13" s="78">
        <v>862.49</v>
      </c>
      <c r="M13" s="78">
        <v>731.54</v>
      </c>
      <c r="N13" s="78">
        <v>830.95</v>
      </c>
      <c r="O13" s="79" t="s">
        <v>374</v>
      </c>
    </row>
    <row r="14" spans="1:15" ht="126" x14ac:dyDescent="0.25">
      <c r="A14" s="75" t="s">
        <v>49</v>
      </c>
      <c r="B14" s="76" t="s">
        <v>48</v>
      </c>
      <c r="C14" s="77">
        <v>22.38</v>
      </c>
      <c r="D14" s="77">
        <v>23.92</v>
      </c>
      <c r="E14" s="78">
        <v>1015</v>
      </c>
      <c r="F14" s="78">
        <v>1076</v>
      </c>
      <c r="G14" s="78">
        <v>1198</v>
      </c>
      <c r="H14" s="78">
        <v>1128</v>
      </c>
      <c r="I14" s="77">
        <v>17.57</v>
      </c>
      <c r="J14" s="77">
        <v>20.3</v>
      </c>
      <c r="K14" s="78">
        <v>1681</v>
      </c>
      <c r="L14" s="78">
        <v>1823</v>
      </c>
      <c r="M14" s="78">
        <v>1634</v>
      </c>
      <c r="N14" s="78">
        <v>1844</v>
      </c>
      <c r="O14" s="79" t="s">
        <v>375</v>
      </c>
    </row>
    <row r="15" spans="1:15" ht="126" x14ac:dyDescent="0.25">
      <c r="A15" s="75" t="s">
        <v>51</v>
      </c>
      <c r="B15" s="76" t="s">
        <v>50</v>
      </c>
      <c r="C15" s="77">
        <v>20.5</v>
      </c>
      <c r="D15" s="77">
        <v>22.04</v>
      </c>
      <c r="E15" s="78">
        <v>1017</v>
      </c>
      <c r="F15" s="78">
        <v>1093.28</v>
      </c>
      <c r="G15" s="78">
        <v>1083</v>
      </c>
      <c r="H15" s="78">
        <v>1164.22</v>
      </c>
      <c r="I15" s="77">
        <v>18.79</v>
      </c>
      <c r="J15" s="77">
        <v>20.2</v>
      </c>
      <c r="K15" s="78">
        <v>2052</v>
      </c>
      <c r="L15" s="78">
        <v>2205.9</v>
      </c>
      <c r="M15" s="78">
        <v>995</v>
      </c>
      <c r="N15" s="78">
        <v>1069.6300000000001</v>
      </c>
      <c r="O15" s="79" t="s">
        <v>376</v>
      </c>
    </row>
    <row r="16" spans="1:15" x14ac:dyDescent="0.25">
      <c r="A16" s="75" t="s">
        <v>53</v>
      </c>
      <c r="B16" s="76" t="s">
        <v>52</v>
      </c>
      <c r="C16" s="77">
        <v>19.38</v>
      </c>
      <c r="D16" s="77">
        <v>21.79</v>
      </c>
      <c r="E16" s="78">
        <v>607.41</v>
      </c>
      <c r="F16" s="78">
        <v>669.8</v>
      </c>
      <c r="G16" s="78">
        <v>666.31</v>
      </c>
      <c r="H16" s="78">
        <v>732.69</v>
      </c>
      <c r="I16" s="77">
        <v>16.829999999999998</v>
      </c>
      <c r="J16" s="77">
        <v>18.03</v>
      </c>
      <c r="K16" s="78">
        <v>1164.8599999999999</v>
      </c>
      <c r="L16" s="78">
        <v>1309.52</v>
      </c>
      <c r="M16" s="78">
        <v>968.97</v>
      </c>
      <c r="N16" s="78">
        <v>1069.47</v>
      </c>
      <c r="O16" s="79" t="s">
        <v>377</v>
      </c>
    </row>
    <row r="17" spans="1:15" ht="141.75" x14ac:dyDescent="0.25">
      <c r="A17" s="75" t="s">
        <v>55</v>
      </c>
      <c r="B17" s="76" t="s">
        <v>54</v>
      </c>
      <c r="C17" s="77">
        <v>18.22</v>
      </c>
      <c r="D17" s="77">
        <v>19.5</v>
      </c>
      <c r="E17" s="78">
        <v>870.88</v>
      </c>
      <c r="F17" s="78">
        <v>958</v>
      </c>
      <c r="G17" s="78">
        <v>1041.3900000000001</v>
      </c>
      <c r="H17" s="78">
        <v>1135.5</v>
      </c>
      <c r="I17" s="77">
        <v>18.420000000000002</v>
      </c>
      <c r="J17" s="77">
        <v>19.36</v>
      </c>
      <c r="K17" s="78">
        <v>1857.74</v>
      </c>
      <c r="L17" s="78">
        <v>1951</v>
      </c>
      <c r="M17" s="78">
        <v>1168.25</v>
      </c>
      <c r="N17" s="78">
        <v>1226.7</v>
      </c>
      <c r="O17" s="79" t="s">
        <v>378</v>
      </c>
    </row>
    <row r="18" spans="1:15" x14ac:dyDescent="0.25">
      <c r="A18" s="75" t="s">
        <v>57</v>
      </c>
      <c r="B18" s="76" t="s">
        <v>56</v>
      </c>
      <c r="C18" s="77">
        <v>20.61</v>
      </c>
      <c r="D18" s="77">
        <v>21.78</v>
      </c>
      <c r="E18" s="78">
        <v>919</v>
      </c>
      <c r="F18" s="78">
        <v>985</v>
      </c>
      <c r="G18" s="78">
        <v>1006</v>
      </c>
      <c r="H18" s="78">
        <v>1114</v>
      </c>
      <c r="I18" s="77">
        <v>20.440000000000001</v>
      </c>
      <c r="J18" s="77">
        <v>21.46</v>
      </c>
      <c r="K18" s="78">
        <v>1363</v>
      </c>
      <c r="L18" s="78">
        <v>1431</v>
      </c>
      <c r="M18" s="78">
        <v>1221</v>
      </c>
      <c r="N18" s="78">
        <v>1282</v>
      </c>
      <c r="O18" s="79" t="s">
        <v>379</v>
      </c>
    </row>
    <row r="19" spans="1:15" ht="110.25" x14ac:dyDescent="0.25">
      <c r="A19" s="75" t="s">
        <v>59</v>
      </c>
      <c r="B19" s="76" t="s">
        <v>58</v>
      </c>
      <c r="C19" s="77">
        <v>20.5</v>
      </c>
      <c r="D19" s="77">
        <v>23</v>
      </c>
      <c r="E19" s="78">
        <v>771.01</v>
      </c>
      <c r="F19" s="78">
        <v>832.69</v>
      </c>
      <c r="G19" s="78">
        <v>995.81</v>
      </c>
      <c r="H19" s="78">
        <v>1058.74</v>
      </c>
      <c r="I19" s="77">
        <v>21.96</v>
      </c>
      <c r="J19" s="77">
        <v>23.96</v>
      </c>
      <c r="K19" s="78">
        <v>1768</v>
      </c>
      <c r="L19" s="78">
        <v>1923</v>
      </c>
      <c r="M19" s="78">
        <v>1440.19</v>
      </c>
      <c r="N19" s="78">
        <v>1495.19</v>
      </c>
      <c r="O19" s="79" t="s">
        <v>380</v>
      </c>
    </row>
    <row r="20" spans="1:15" x14ac:dyDescent="0.25">
      <c r="A20" s="75" t="s">
        <v>61</v>
      </c>
      <c r="B20" s="76" t="s">
        <v>60</v>
      </c>
      <c r="C20" s="77">
        <v>20.04</v>
      </c>
      <c r="D20" s="77">
        <v>21.94</v>
      </c>
      <c r="E20" s="78">
        <v>735.69</v>
      </c>
      <c r="F20" s="78">
        <v>765.12</v>
      </c>
      <c r="G20" s="78">
        <v>919.04</v>
      </c>
      <c r="H20" s="78">
        <v>955.8</v>
      </c>
      <c r="I20" s="77">
        <v>20.5</v>
      </c>
      <c r="J20" s="77">
        <v>21.32</v>
      </c>
      <c r="K20" s="78">
        <v>1514</v>
      </c>
      <c r="L20" s="78">
        <v>1574.56</v>
      </c>
      <c r="M20" s="78">
        <v>1671.68</v>
      </c>
      <c r="N20" s="78">
        <v>1738.55</v>
      </c>
      <c r="O20" s="79" t="s">
        <v>366</v>
      </c>
    </row>
    <row r="21" spans="1:15" ht="63" x14ac:dyDescent="0.25">
      <c r="A21" s="75" t="s">
        <v>63</v>
      </c>
      <c r="B21" s="76" t="s">
        <v>62</v>
      </c>
      <c r="C21" s="77">
        <v>21.76</v>
      </c>
      <c r="D21" s="77">
        <v>23.53</v>
      </c>
      <c r="E21" s="78">
        <v>1011</v>
      </c>
      <c r="F21" s="78">
        <v>1078</v>
      </c>
      <c r="G21" s="78">
        <v>1070</v>
      </c>
      <c r="H21" s="78">
        <v>1153</v>
      </c>
      <c r="I21" s="77">
        <v>18.25</v>
      </c>
      <c r="J21" s="77">
        <v>19.23</v>
      </c>
      <c r="K21" s="78">
        <v>1895</v>
      </c>
      <c r="L21" s="78">
        <v>2029</v>
      </c>
      <c r="M21" s="78">
        <v>1636</v>
      </c>
      <c r="N21" s="78">
        <v>1772</v>
      </c>
      <c r="O21" s="79" t="s">
        <v>381</v>
      </c>
    </row>
    <row r="22" spans="1:15" ht="78.75" x14ac:dyDescent="0.25">
      <c r="A22" s="75" t="s">
        <v>65</v>
      </c>
      <c r="B22" s="76" t="s">
        <v>64</v>
      </c>
      <c r="C22" s="77">
        <v>19.43</v>
      </c>
      <c r="D22" s="77">
        <v>22.33</v>
      </c>
      <c r="E22" s="78">
        <v>573.41</v>
      </c>
      <c r="F22" s="78">
        <v>674.6</v>
      </c>
      <c r="G22" s="78">
        <v>678.17</v>
      </c>
      <c r="H22" s="78">
        <v>793.12</v>
      </c>
      <c r="I22" s="77">
        <v>17.690000000000001</v>
      </c>
      <c r="J22" s="77">
        <v>19.88</v>
      </c>
      <c r="K22" s="78">
        <v>1132.8900000000001</v>
      </c>
      <c r="L22" s="78">
        <v>1344.27</v>
      </c>
      <c r="M22" s="78">
        <v>1023.89</v>
      </c>
      <c r="N22" s="78">
        <v>1022</v>
      </c>
      <c r="O22" s="79" t="s">
        <v>382</v>
      </c>
    </row>
    <row r="23" spans="1:15" ht="141.75" x14ac:dyDescent="0.25">
      <c r="A23" s="75" t="s">
        <v>67</v>
      </c>
      <c r="B23" s="76" t="s">
        <v>66</v>
      </c>
      <c r="C23" s="77">
        <v>19.78</v>
      </c>
      <c r="D23" s="77">
        <v>21.61</v>
      </c>
      <c r="E23" s="78">
        <v>706.89</v>
      </c>
      <c r="F23" s="78">
        <v>788.34</v>
      </c>
      <c r="G23" s="78">
        <v>923.1</v>
      </c>
      <c r="H23" s="78">
        <v>1064.69</v>
      </c>
      <c r="I23" s="77">
        <v>18.53</v>
      </c>
      <c r="J23" s="77">
        <v>20.38</v>
      </c>
      <c r="K23" s="78">
        <v>1661.25</v>
      </c>
      <c r="L23" s="78">
        <v>1905.46</v>
      </c>
      <c r="M23" s="78">
        <v>1702.15</v>
      </c>
      <c r="N23" s="78">
        <v>1888.2</v>
      </c>
      <c r="O23" s="79" t="s">
        <v>383</v>
      </c>
    </row>
    <row r="24" spans="1:15" ht="157.5" x14ac:dyDescent="0.25">
      <c r="A24" s="75" t="s">
        <v>69</v>
      </c>
      <c r="B24" s="76" t="s">
        <v>68</v>
      </c>
      <c r="C24" s="77">
        <v>19.489999999999998</v>
      </c>
      <c r="D24" s="77">
        <v>21.97</v>
      </c>
      <c r="E24" s="78">
        <v>719.84</v>
      </c>
      <c r="F24" s="78">
        <v>791.1</v>
      </c>
      <c r="G24" s="78">
        <v>872.74</v>
      </c>
      <c r="H24" s="78">
        <v>969.27</v>
      </c>
      <c r="I24" s="77">
        <v>17.7</v>
      </c>
      <c r="J24" s="77">
        <v>19.29</v>
      </c>
      <c r="K24" s="78">
        <v>1370.36</v>
      </c>
      <c r="L24" s="78">
        <v>1499.09</v>
      </c>
      <c r="M24" s="78">
        <v>1056.46</v>
      </c>
      <c r="N24" s="78">
        <v>1174.5999999999999</v>
      </c>
      <c r="O24" s="79" t="s">
        <v>384</v>
      </c>
    </row>
    <row r="25" spans="1:15" ht="94.5" x14ac:dyDescent="0.25">
      <c r="A25" s="75" t="s">
        <v>71</v>
      </c>
      <c r="B25" s="76" t="s">
        <v>70</v>
      </c>
      <c r="C25" s="77">
        <v>19.2</v>
      </c>
      <c r="D25" s="77">
        <v>20.260000000000002</v>
      </c>
      <c r="E25" s="78">
        <v>905</v>
      </c>
      <c r="F25" s="78">
        <v>959</v>
      </c>
      <c r="G25" s="78">
        <v>1110</v>
      </c>
      <c r="H25" s="78">
        <v>1164</v>
      </c>
      <c r="I25" s="77">
        <v>19.149999999999999</v>
      </c>
      <c r="J25" s="77">
        <v>20.22</v>
      </c>
      <c r="K25" s="78">
        <v>1427</v>
      </c>
      <c r="L25" s="78">
        <v>1468</v>
      </c>
      <c r="M25" s="78">
        <v>1548</v>
      </c>
      <c r="N25" s="78">
        <v>1585</v>
      </c>
      <c r="O25" s="79" t="s">
        <v>385</v>
      </c>
    </row>
    <row r="26" spans="1:15" x14ac:dyDescent="0.25">
      <c r="A26" s="75" t="s">
        <v>73</v>
      </c>
      <c r="B26" s="76" t="s">
        <v>72</v>
      </c>
      <c r="C26" s="77">
        <v>23.34</v>
      </c>
      <c r="D26" s="77">
        <v>26.47</v>
      </c>
      <c r="E26" s="78">
        <v>724.95</v>
      </c>
      <c r="F26" s="78">
        <v>790.2</v>
      </c>
      <c r="G26" s="78">
        <v>773.54</v>
      </c>
      <c r="H26" s="78">
        <v>843.16</v>
      </c>
      <c r="I26" s="77">
        <v>24.39</v>
      </c>
      <c r="J26" s="77">
        <v>26.59</v>
      </c>
      <c r="K26" s="78">
        <v>1525.3</v>
      </c>
      <c r="L26" s="78">
        <v>1662.58</v>
      </c>
      <c r="M26" s="78">
        <v>1308.07</v>
      </c>
      <c r="N26" s="78">
        <v>1425.8</v>
      </c>
      <c r="O26" s="79" t="s">
        <v>386</v>
      </c>
    </row>
    <row r="27" spans="1:15" ht="47.25" x14ac:dyDescent="0.25">
      <c r="A27" s="75" t="s">
        <v>75</v>
      </c>
      <c r="B27" s="76" t="s">
        <v>74</v>
      </c>
      <c r="C27" s="77">
        <v>21.17</v>
      </c>
      <c r="D27" s="77">
        <v>22.75</v>
      </c>
      <c r="E27" s="78">
        <v>810.59</v>
      </c>
      <c r="F27" s="78">
        <v>810.59</v>
      </c>
      <c r="G27" s="78">
        <v>925.36</v>
      </c>
      <c r="H27" s="78">
        <v>925.36</v>
      </c>
      <c r="I27" s="77">
        <v>15.29</v>
      </c>
      <c r="J27" s="77">
        <v>17.5</v>
      </c>
      <c r="K27" s="78">
        <v>1718.84</v>
      </c>
      <c r="L27" s="78">
        <v>1718.84</v>
      </c>
      <c r="M27" s="78">
        <v>946.38</v>
      </c>
      <c r="N27" s="78">
        <v>946.38</v>
      </c>
      <c r="O27" s="79" t="s">
        <v>387</v>
      </c>
    </row>
    <row r="28" spans="1:15" ht="47.25" x14ac:dyDescent="0.25">
      <c r="A28" s="75" t="s">
        <v>77</v>
      </c>
      <c r="B28" s="76" t="s">
        <v>76</v>
      </c>
      <c r="C28" s="77">
        <v>20.11</v>
      </c>
      <c r="D28" s="77">
        <v>23.72</v>
      </c>
      <c r="E28" s="78">
        <v>677.3</v>
      </c>
      <c r="F28" s="78">
        <v>700.74</v>
      </c>
      <c r="G28" s="78">
        <v>785.43</v>
      </c>
      <c r="H28" s="78">
        <v>836</v>
      </c>
      <c r="I28" s="77">
        <v>17.690000000000001</v>
      </c>
      <c r="J28" s="77">
        <v>19.36</v>
      </c>
      <c r="K28" s="78">
        <v>1791.43</v>
      </c>
      <c r="L28" s="78">
        <v>2058.48</v>
      </c>
      <c r="M28" s="78">
        <v>862.85</v>
      </c>
      <c r="N28" s="78">
        <v>940.47</v>
      </c>
      <c r="O28" s="79" t="s">
        <v>388</v>
      </c>
    </row>
    <row r="29" spans="1:15" ht="110.25" x14ac:dyDescent="0.25">
      <c r="A29" s="75" t="s">
        <v>79</v>
      </c>
      <c r="B29" s="76" t="s">
        <v>78</v>
      </c>
      <c r="C29" s="77">
        <v>24.93</v>
      </c>
      <c r="D29" s="77">
        <v>27.05</v>
      </c>
      <c r="E29" s="78">
        <v>750</v>
      </c>
      <c r="F29" s="78">
        <v>825.75</v>
      </c>
      <c r="G29" s="78">
        <v>1400</v>
      </c>
      <c r="H29" s="78">
        <v>1541.4</v>
      </c>
      <c r="I29" s="77">
        <v>34.68</v>
      </c>
      <c r="J29" s="77">
        <v>36.9</v>
      </c>
      <c r="K29" s="78">
        <v>921.8</v>
      </c>
      <c r="L29" s="78">
        <v>1014.9</v>
      </c>
      <c r="M29" s="78">
        <v>1739.11</v>
      </c>
      <c r="N29" s="78">
        <v>1914.76</v>
      </c>
      <c r="O29" s="79" t="s">
        <v>389</v>
      </c>
    </row>
    <row r="30" spans="1:15" ht="47.25" x14ac:dyDescent="0.25">
      <c r="A30" s="75" t="s">
        <v>81</v>
      </c>
      <c r="B30" s="76" t="s">
        <v>80</v>
      </c>
      <c r="C30" s="77">
        <v>23.74</v>
      </c>
      <c r="D30" s="77">
        <v>23.82</v>
      </c>
      <c r="E30" s="78">
        <v>950</v>
      </c>
      <c r="F30" s="78">
        <v>1028.1199999999999</v>
      </c>
      <c r="G30" s="78">
        <v>1092.73</v>
      </c>
      <c r="H30" s="78">
        <v>1183.22</v>
      </c>
      <c r="I30" s="77">
        <v>20.36</v>
      </c>
      <c r="J30" s="77">
        <v>20.63</v>
      </c>
      <c r="K30" s="78">
        <v>1830.27</v>
      </c>
      <c r="L30" s="78">
        <v>1739.15</v>
      </c>
      <c r="M30" s="78">
        <v>1819.36</v>
      </c>
      <c r="N30" s="78">
        <v>1776.71</v>
      </c>
      <c r="O30" s="79" t="s">
        <v>390</v>
      </c>
    </row>
    <row r="31" spans="1:15" x14ac:dyDescent="0.25">
      <c r="A31" s="75" t="s">
        <v>83</v>
      </c>
      <c r="B31" s="76" t="s">
        <v>82</v>
      </c>
      <c r="C31" s="77">
        <v>17.489999999999998</v>
      </c>
      <c r="D31" s="77">
        <v>20</v>
      </c>
      <c r="E31" s="78">
        <v>675</v>
      </c>
      <c r="F31" s="78">
        <v>759</v>
      </c>
      <c r="G31" s="78">
        <v>700</v>
      </c>
      <c r="H31" s="78">
        <v>787</v>
      </c>
      <c r="I31" s="77">
        <v>16.07</v>
      </c>
      <c r="J31" s="77">
        <v>17.64</v>
      </c>
      <c r="K31" s="78">
        <v>675</v>
      </c>
      <c r="L31" s="78">
        <v>759</v>
      </c>
      <c r="M31" s="78">
        <v>700</v>
      </c>
      <c r="N31" s="78">
        <v>787</v>
      </c>
      <c r="O31" s="79" t="s">
        <v>386</v>
      </c>
    </row>
    <row r="32" spans="1:15" ht="47.25" x14ac:dyDescent="0.25">
      <c r="A32" s="75" t="s">
        <v>85</v>
      </c>
      <c r="B32" s="76" t="s">
        <v>84</v>
      </c>
      <c r="C32" s="77">
        <v>17.920000000000002</v>
      </c>
      <c r="D32" s="77">
        <v>19.95</v>
      </c>
      <c r="E32" s="78">
        <v>644.42999999999995</v>
      </c>
      <c r="F32" s="78">
        <v>716.61</v>
      </c>
      <c r="G32" s="78">
        <v>783.47</v>
      </c>
      <c r="H32" s="78">
        <v>871.22</v>
      </c>
      <c r="I32" s="77">
        <v>17.690000000000001</v>
      </c>
      <c r="J32" s="77">
        <v>19.670000000000002</v>
      </c>
      <c r="K32" s="78">
        <v>1558.5</v>
      </c>
      <c r="L32" s="78">
        <v>1733.05</v>
      </c>
      <c r="M32" s="78">
        <v>1119.01</v>
      </c>
      <c r="N32" s="78">
        <v>1244.3399999999999</v>
      </c>
      <c r="O32" s="79" t="s">
        <v>391</v>
      </c>
    </row>
    <row r="33" spans="1:15" ht="31.5" x14ac:dyDescent="0.25">
      <c r="A33" s="75" t="s">
        <v>87</v>
      </c>
      <c r="B33" s="76" t="s">
        <v>86</v>
      </c>
      <c r="C33" s="77">
        <v>18.170000000000002</v>
      </c>
      <c r="D33" s="77">
        <v>19.62</v>
      </c>
      <c r="E33" s="78">
        <v>860.14</v>
      </c>
      <c r="F33" s="78">
        <v>924.31</v>
      </c>
      <c r="G33" s="78">
        <v>922.39</v>
      </c>
      <c r="H33" s="78">
        <v>992.49</v>
      </c>
      <c r="I33" s="77">
        <v>17.39</v>
      </c>
      <c r="J33" s="77">
        <v>18.89</v>
      </c>
      <c r="K33" s="78">
        <v>1460.11</v>
      </c>
      <c r="L33" s="78">
        <v>1587.13</v>
      </c>
      <c r="M33" s="78">
        <v>1181.72</v>
      </c>
      <c r="N33" s="78">
        <v>1288.07</v>
      </c>
      <c r="O33" s="79" t="s">
        <v>392</v>
      </c>
    </row>
    <row r="34" spans="1:15" ht="110.25" x14ac:dyDescent="0.25">
      <c r="A34" s="75" t="s">
        <v>89</v>
      </c>
      <c r="B34" s="76" t="s">
        <v>88</v>
      </c>
      <c r="C34" s="77">
        <v>19.850000000000001</v>
      </c>
      <c r="D34" s="77">
        <v>21.43</v>
      </c>
      <c r="E34" s="78">
        <v>769.9</v>
      </c>
      <c r="F34" s="78">
        <v>824.85</v>
      </c>
      <c r="G34" s="78">
        <v>803.84</v>
      </c>
      <c r="H34" s="78">
        <v>866.47</v>
      </c>
      <c r="I34" s="77">
        <v>18.18</v>
      </c>
      <c r="J34" s="77">
        <v>19.239999999999998</v>
      </c>
      <c r="K34" s="78">
        <v>1568.27</v>
      </c>
      <c r="L34" s="78">
        <v>1611.09</v>
      </c>
      <c r="M34" s="78">
        <v>953.08</v>
      </c>
      <c r="N34" s="78">
        <v>1112.55</v>
      </c>
      <c r="O34" s="79" t="s">
        <v>393</v>
      </c>
    </row>
    <row r="35" spans="1:15" ht="31.5" x14ac:dyDescent="0.25">
      <c r="A35" s="75" t="s">
        <v>91</v>
      </c>
      <c r="B35" s="76" t="s">
        <v>90</v>
      </c>
      <c r="C35" s="77">
        <v>16.8</v>
      </c>
      <c r="D35" s="77">
        <v>20.09</v>
      </c>
      <c r="E35" s="78">
        <v>611.57000000000005</v>
      </c>
      <c r="F35" s="78">
        <v>713.09</v>
      </c>
      <c r="G35" s="78">
        <v>642</v>
      </c>
      <c r="H35" s="78">
        <v>748.57</v>
      </c>
      <c r="I35" s="77">
        <v>18.309999999999999</v>
      </c>
      <c r="J35" s="77">
        <v>19.72</v>
      </c>
      <c r="K35" s="78">
        <v>725</v>
      </c>
      <c r="L35" s="78">
        <v>781</v>
      </c>
      <c r="M35" s="78">
        <v>725</v>
      </c>
      <c r="N35" s="78">
        <v>781</v>
      </c>
      <c r="O35" s="79" t="s">
        <v>394</v>
      </c>
    </row>
    <row r="36" spans="1:15" ht="31.5" x14ac:dyDescent="0.25">
      <c r="A36" s="75" t="s">
        <v>93</v>
      </c>
      <c r="B36" s="76" t="s">
        <v>92</v>
      </c>
      <c r="C36" s="77">
        <v>18.93</v>
      </c>
      <c r="D36" s="77">
        <v>20.16</v>
      </c>
      <c r="E36" s="78">
        <v>616.54</v>
      </c>
      <c r="F36" s="78">
        <v>660.31</v>
      </c>
      <c r="G36" s="78">
        <v>640.86</v>
      </c>
      <c r="H36" s="78">
        <v>686.36</v>
      </c>
      <c r="I36" s="77">
        <v>15.84</v>
      </c>
      <c r="J36" s="77">
        <v>16.64</v>
      </c>
      <c r="K36" s="78">
        <v>1328.54</v>
      </c>
      <c r="L36" s="78">
        <v>1422.86</v>
      </c>
      <c r="M36" s="78">
        <v>1190.28</v>
      </c>
      <c r="N36" s="78">
        <v>1274.79</v>
      </c>
      <c r="O36" s="79" t="s">
        <v>395</v>
      </c>
    </row>
    <row r="37" spans="1:15" ht="78.75" x14ac:dyDescent="0.25">
      <c r="A37" s="75" t="s">
        <v>95</v>
      </c>
      <c r="B37" s="76" t="s">
        <v>94</v>
      </c>
      <c r="C37" s="77">
        <v>23.91</v>
      </c>
      <c r="D37" s="77">
        <v>26.77</v>
      </c>
      <c r="E37" s="78">
        <v>796.4</v>
      </c>
      <c r="F37" s="78">
        <v>896.44</v>
      </c>
      <c r="G37" s="78">
        <v>953.78</v>
      </c>
      <c r="H37" s="78">
        <v>1034.44</v>
      </c>
      <c r="I37" s="77">
        <v>18.03</v>
      </c>
      <c r="J37" s="77">
        <v>19.690000000000001</v>
      </c>
      <c r="K37" s="78">
        <v>1720.81</v>
      </c>
      <c r="L37" s="78">
        <v>1766.77</v>
      </c>
      <c r="M37" s="78">
        <v>1395.87</v>
      </c>
      <c r="N37" s="78">
        <v>1495.1</v>
      </c>
      <c r="O37" s="79" t="s">
        <v>396</v>
      </c>
    </row>
    <row r="38" spans="1:15" ht="63" x14ac:dyDescent="0.25">
      <c r="A38" s="75" t="s">
        <v>97</v>
      </c>
      <c r="B38" s="76" t="s">
        <v>96</v>
      </c>
      <c r="C38" s="77">
        <v>24.73</v>
      </c>
      <c r="D38" s="77">
        <v>25.97</v>
      </c>
      <c r="E38" s="78">
        <v>903.18</v>
      </c>
      <c r="F38" s="78">
        <v>1025.25</v>
      </c>
      <c r="G38" s="78">
        <v>1133.8599999999999</v>
      </c>
      <c r="H38" s="78">
        <v>1277.95</v>
      </c>
      <c r="I38" s="77">
        <v>19.920000000000002</v>
      </c>
      <c r="J38" s="77">
        <v>20.92</v>
      </c>
      <c r="K38" s="78">
        <v>1355.93</v>
      </c>
      <c r="L38" s="78">
        <v>1554.29</v>
      </c>
      <c r="M38" s="78">
        <v>1074.6600000000001</v>
      </c>
      <c r="N38" s="78">
        <v>1286.83</v>
      </c>
      <c r="O38" s="79" t="s">
        <v>397</v>
      </c>
    </row>
    <row r="39" spans="1:15" ht="63" x14ac:dyDescent="0.25">
      <c r="A39" s="75" t="s">
        <v>99</v>
      </c>
      <c r="B39" s="76" t="s">
        <v>98</v>
      </c>
      <c r="C39" s="77">
        <v>20.11</v>
      </c>
      <c r="D39" s="77">
        <v>24.6</v>
      </c>
      <c r="E39" s="78">
        <v>607.29999999999995</v>
      </c>
      <c r="F39" s="78">
        <v>695.49</v>
      </c>
      <c r="G39" s="78">
        <v>649.62</v>
      </c>
      <c r="H39" s="78">
        <v>739.76</v>
      </c>
      <c r="I39" s="77">
        <v>18.37</v>
      </c>
      <c r="J39" s="77">
        <v>20.54</v>
      </c>
      <c r="K39" s="78">
        <v>1386.2</v>
      </c>
      <c r="L39" s="78">
        <v>1446.89</v>
      </c>
      <c r="M39" s="78">
        <v>1019.04</v>
      </c>
      <c r="N39" s="78">
        <v>1082.96</v>
      </c>
      <c r="O39" s="79" t="s">
        <v>398</v>
      </c>
    </row>
    <row r="40" spans="1:15" ht="141.75" x14ac:dyDescent="0.25">
      <c r="A40" s="75" t="s">
        <v>101</v>
      </c>
      <c r="B40" s="76" t="s">
        <v>100</v>
      </c>
      <c r="C40" s="77">
        <v>25.59</v>
      </c>
      <c r="D40" s="77">
        <v>27.24</v>
      </c>
      <c r="E40" s="78">
        <v>1006</v>
      </c>
      <c r="F40" s="78">
        <v>1101</v>
      </c>
      <c r="G40" s="78">
        <v>1009</v>
      </c>
      <c r="H40" s="78">
        <v>1128</v>
      </c>
      <c r="I40" s="77">
        <v>20.23</v>
      </c>
      <c r="J40" s="77">
        <v>22.22</v>
      </c>
      <c r="K40" s="78">
        <v>1745</v>
      </c>
      <c r="L40" s="78">
        <v>1850</v>
      </c>
      <c r="M40" s="78">
        <v>1222</v>
      </c>
      <c r="N40" s="78">
        <v>1295</v>
      </c>
      <c r="O40" s="79" t="s">
        <v>399</v>
      </c>
    </row>
    <row r="41" spans="1:15" ht="63" x14ac:dyDescent="0.25">
      <c r="A41" s="75" t="s">
        <v>103</v>
      </c>
      <c r="B41" s="76" t="s">
        <v>102</v>
      </c>
      <c r="C41" s="77">
        <v>17.82</v>
      </c>
      <c r="D41" s="77">
        <v>19.72</v>
      </c>
      <c r="E41" s="78">
        <v>555.24</v>
      </c>
      <c r="F41" s="78">
        <v>594.11</v>
      </c>
      <c r="G41" s="78">
        <v>693.83</v>
      </c>
      <c r="H41" s="78">
        <v>763.21</v>
      </c>
      <c r="I41" s="77">
        <v>16.05</v>
      </c>
      <c r="J41" s="77">
        <v>17.170000000000002</v>
      </c>
      <c r="K41" s="78">
        <v>1493.68</v>
      </c>
      <c r="L41" s="78">
        <v>1568.36</v>
      </c>
      <c r="M41" s="78">
        <v>1475.67</v>
      </c>
      <c r="N41" s="78">
        <v>1623.24</v>
      </c>
      <c r="O41" s="79" t="s">
        <v>400</v>
      </c>
    </row>
    <row r="42" spans="1:15" ht="94.5" x14ac:dyDescent="0.25">
      <c r="A42" s="75" t="s">
        <v>105</v>
      </c>
      <c r="B42" s="76" t="s">
        <v>104</v>
      </c>
      <c r="C42" s="77">
        <v>16.04</v>
      </c>
      <c r="D42" s="77">
        <v>17.600000000000001</v>
      </c>
      <c r="E42" s="78">
        <v>774.41</v>
      </c>
      <c r="F42" s="78">
        <v>868.11</v>
      </c>
      <c r="G42" s="78">
        <v>896.68</v>
      </c>
      <c r="H42" s="78">
        <v>990.83</v>
      </c>
      <c r="I42" s="77">
        <v>22.04</v>
      </c>
      <c r="J42" s="77">
        <v>24.71</v>
      </c>
      <c r="K42" s="78">
        <v>1457.69</v>
      </c>
      <c r="L42" s="78">
        <v>1634.07</v>
      </c>
      <c r="M42" s="78">
        <v>1071.54</v>
      </c>
      <c r="N42" s="78">
        <v>1184.05</v>
      </c>
      <c r="O42" s="79" t="s">
        <v>401</v>
      </c>
    </row>
    <row r="43" spans="1:15" ht="110.25" x14ac:dyDescent="0.25">
      <c r="A43" s="75" t="s">
        <v>107</v>
      </c>
      <c r="B43" s="76" t="s">
        <v>106</v>
      </c>
      <c r="C43" s="77">
        <v>22.04</v>
      </c>
      <c r="D43" s="77">
        <v>23.44</v>
      </c>
      <c r="E43" s="78">
        <v>711.78</v>
      </c>
      <c r="F43" s="78">
        <v>777.69</v>
      </c>
      <c r="G43" s="78">
        <v>831.25</v>
      </c>
      <c r="H43" s="78">
        <v>908.22</v>
      </c>
      <c r="I43" s="77">
        <v>18.18</v>
      </c>
      <c r="J43" s="77">
        <v>20.079999999999998</v>
      </c>
      <c r="K43" s="78">
        <v>897.61</v>
      </c>
      <c r="L43" s="78">
        <v>980.73</v>
      </c>
      <c r="M43" s="78">
        <v>802.8</v>
      </c>
      <c r="N43" s="78">
        <v>877.14</v>
      </c>
      <c r="O43" s="79" t="s">
        <v>402</v>
      </c>
    </row>
    <row r="44" spans="1:15" ht="31.5" x14ac:dyDescent="0.25">
      <c r="A44" s="75" t="s">
        <v>109</v>
      </c>
      <c r="B44" s="76" t="s">
        <v>108</v>
      </c>
      <c r="C44" s="77">
        <v>22.64</v>
      </c>
      <c r="D44" s="77">
        <v>24.9</v>
      </c>
      <c r="E44" s="78">
        <v>768</v>
      </c>
      <c r="F44" s="78">
        <v>844.8</v>
      </c>
      <c r="G44" s="78">
        <v>807</v>
      </c>
      <c r="H44" s="78">
        <v>887.7</v>
      </c>
      <c r="I44" s="77">
        <v>18.71</v>
      </c>
      <c r="J44" s="77">
        <v>20.58</v>
      </c>
      <c r="K44" s="78">
        <v>1682</v>
      </c>
      <c r="L44" s="78">
        <v>1850.2</v>
      </c>
      <c r="M44" s="78">
        <v>1356</v>
      </c>
      <c r="N44" s="78">
        <v>1491.6</v>
      </c>
      <c r="O44" s="79" t="s">
        <v>403</v>
      </c>
    </row>
    <row r="45" spans="1:15" ht="94.5" x14ac:dyDescent="0.25">
      <c r="A45" s="75" t="s">
        <v>111</v>
      </c>
      <c r="B45" s="76" t="s">
        <v>110</v>
      </c>
      <c r="C45" s="77">
        <v>16.96</v>
      </c>
      <c r="D45" s="77">
        <v>18.32</v>
      </c>
      <c r="E45" s="78">
        <v>846.53</v>
      </c>
      <c r="F45" s="78">
        <v>914.17</v>
      </c>
      <c r="G45" s="78">
        <v>961.81</v>
      </c>
      <c r="H45" s="78">
        <v>1038.6600000000001</v>
      </c>
      <c r="I45" s="77">
        <v>16.57</v>
      </c>
      <c r="J45" s="77">
        <v>17.899999999999999</v>
      </c>
      <c r="K45" s="78">
        <v>946</v>
      </c>
      <c r="L45" s="78">
        <v>1021.59</v>
      </c>
      <c r="M45" s="78">
        <v>922.97</v>
      </c>
      <c r="N45" s="78">
        <v>996.72</v>
      </c>
      <c r="O45" s="79" t="s">
        <v>404</v>
      </c>
    </row>
    <row r="46" spans="1:15" ht="110.25" x14ac:dyDescent="0.25">
      <c r="A46" s="75" t="s">
        <v>113</v>
      </c>
      <c r="B46" s="76" t="s">
        <v>112</v>
      </c>
      <c r="C46" s="77">
        <v>21.25</v>
      </c>
      <c r="D46" s="77">
        <v>23.86</v>
      </c>
      <c r="E46" s="78">
        <v>654.4</v>
      </c>
      <c r="F46" s="78">
        <v>710.65</v>
      </c>
      <c r="G46" s="78">
        <v>848.15</v>
      </c>
      <c r="H46" s="78">
        <v>940.6</v>
      </c>
      <c r="I46" s="77">
        <v>17.649999999999999</v>
      </c>
      <c r="J46" s="77">
        <v>19.61</v>
      </c>
      <c r="K46" s="78">
        <v>1784.05</v>
      </c>
      <c r="L46" s="78">
        <v>1926.78</v>
      </c>
      <c r="M46" s="78">
        <v>1174.53</v>
      </c>
      <c r="N46" s="78">
        <v>1268.49</v>
      </c>
      <c r="O46" s="79" t="s">
        <v>405</v>
      </c>
    </row>
    <row r="47" spans="1:15" ht="78.75" x14ac:dyDescent="0.25">
      <c r="A47" s="75" t="s">
        <v>115</v>
      </c>
      <c r="B47" s="76" t="s">
        <v>114</v>
      </c>
      <c r="C47" s="77">
        <v>18.079999999999998</v>
      </c>
      <c r="D47" s="77">
        <v>19.36</v>
      </c>
      <c r="E47" s="78">
        <v>712.67</v>
      </c>
      <c r="F47" s="78">
        <v>784.57</v>
      </c>
      <c r="G47" s="78">
        <v>747.82</v>
      </c>
      <c r="H47" s="78">
        <v>838.96</v>
      </c>
      <c r="I47" s="77">
        <v>18.59</v>
      </c>
      <c r="J47" s="77">
        <v>20.239999999999998</v>
      </c>
      <c r="K47" s="78">
        <v>999.29</v>
      </c>
      <c r="L47" s="78">
        <v>1090.53</v>
      </c>
      <c r="M47" s="78">
        <v>1089.46</v>
      </c>
      <c r="N47" s="78">
        <v>1188.93</v>
      </c>
      <c r="O47" s="79" t="s">
        <v>406</v>
      </c>
    </row>
    <row r="48" spans="1:15" ht="63" x14ac:dyDescent="0.25">
      <c r="A48" s="75" t="s">
        <v>117</v>
      </c>
      <c r="B48" s="76" t="s">
        <v>116</v>
      </c>
      <c r="C48" s="77">
        <v>24.89</v>
      </c>
      <c r="D48" s="77">
        <v>26.47</v>
      </c>
      <c r="E48" s="78">
        <v>675.54</v>
      </c>
      <c r="F48" s="78">
        <v>739.36</v>
      </c>
      <c r="G48" s="78">
        <v>921.41</v>
      </c>
      <c r="H48" s="78">
        <v>999.11</v>
      </c>
      <c r="I48" s="77">
        <v>18.28</v>
      </c>
      <c r="J48" s="77">
        <v>19.53</v>
      </c>
      <c r="K48" s="78">
        <v>1641.23</v>
      </c>
      <c r="L48" s="78">
        <v>1638.62</v>
      </c>
      <c r="M48" s="78">
        <v>1258.49</v>
      </c>
      <c r="N48" s="78">
        <v>1094.47</v>
      </c>
      <c r="O48" s="79" t="s">
        <v>407</v>
      </c>
    </row>
    <row r="49" spans="1:15" ht="126" x14ac:dyDescent="0.25">
      <c r="A49" s="75" t="s">
        <v>119</v>
      </c>
      <c r="B49" s="76" t="s">
        <v>118</v>
      </c>
      <c r="C49" s="77">
        <v>19.3</v>
      </c>
      <c r="D49" s="77">
        <v>20.05</v>
      </c>
      <c r="E49" s="78">
        <v>862.14</v>
      </c>
      <c r="F49" s="78">
        <v>886.7</v>
      </c>
      <c r="G49" s="78">
        <v>816.75</v>
      </c>
      <c r="H49" s="78">
        <v>840</v>
      </c>
      <c r="I49" s="77">
        <v>21.85</v>
      </c>
      <c r="J49" s="77">
        <v>22.47</v>
      </c>
      <c r="K49" s="78">
        <v>1254.2</v>
      </c>
      <c r="L49" s="78">
        <v>1290</v>
      </c>
      <c r="M49" s="78">
        <v>888.66</v>
      </c>
      <c r="N49" s="78">
        <v>914</v>
      </c>
      <c r="O49" s="79" t="s">
        <v>408</v>
      </c>
    </row>
    <row r="50" spans="1:15" ht="63" x14ac:dyDescent="0.25">
      <c r="A50" s="75" t="s">
        <v>121</v>
      </c>
      <c r="B50" s="76" t="s">
        <v>120</v>
      </c>
      <c r="C50" s="77">
        <v>18.7</v>
      </c>
      <c r="D50" s="77">
        <v>19.75</v>
      </c>
      <c r="E50" s="78">
        <v>825</v>
      </c>
      <c r="F50" s="78">
        <v>857</v>
      </c>
      <c r="G50" s="78">
        <v>936</v>
      </c>
      <c r="H50" s="78">
        <v>1032</v>
      </c>
      <c r="I50" s="77">
        <v>18.760000000000002</v>
      </c>
      <c r="J50" s="77">
        <v>19.3</v>
      </c>
      <c r="K50" s="78">
        <v>1181</v>
      </c>
      <c r="L50" s="78">
        <v>1223</v>
      </c>
      <c r="M50" s="78">
        <v>1029</v>
      </c>
      <c r="N50" s="78">
        <v>1102</v>
      </c>
      <c r="O50" s="79" t="s">
        <v>409</v>
      </c>
    </row>
    <row r="51" spans="1:15" x14ac:dyDescent="0.25">
      <c r="A51" s="75" t="s">
        <v>123</v>
      </c>
      <c r="B51" s="76" t="s">
        <v>122</v>
      </c>
      <c r="C51" s="77">
        <v>17.850000000000001</v>
      </c>
      <c r="D51" s="77">
        <v>19.61</v>
      </c>
      <c r="E51" s="78">
        <v>508.66</v>
      </c>
      <c r="F51" s="78">
        <v>615.86</v>
      </c>
      <c r="G51" s="78">
        <v>547.54999999999995</v>
      </c>
      <c r="H51" s="78">
        <v>660.65</v>
      </c>
      <c r="I51" s="77">
        <v>16.45</v>
      </c>
      <c r="J51" s="77">
        <v>18.100000000000001</v>
      </c>
      <c r="K51" s="78">
        <v>1294.68</v>
      </c>
      <c r="L51" s="78">
        <v>1450.05</v>
      </c>
      <c r="M51" s="78">
        <v>1653.09</v>
      </c>
      <c r="N51" s="78">
        <v>1851.46</v>
      </c>
      <c r="O51" s="79" t="s">
        <v>366</v>
      </c>
    </row>
    <row r="52" spans="1:15" ht="47.25" x14ac:dyDescent="0.25">
      <c r="A52" s="75" t="s">
        <v>125</v>
      </c>
      <c r="B52" s="76" t="s">
        <v>124</v>
      </c>
      <c r="C52" s="77">
        <v>18.57</v>
      </c>
      <c r="D52" s="77">
        <v>19.5</v>
      </c>
      <c r="E52" s="78">
        <v>1048.8399999999999</v>
      </c>
      <c r="F52" s="78">
        <v>1092.67</v>
      </c>
      <c r="G52" s="78">
        <v>1048.8399999999999</v>
      </c>
      <c r="H52" s="78">
        <v>1092.67</v>
      </c>
      <c r="I52" s="77">
        <v>17.399999999999999</v>
      </c>
      <c r="J52" s="77">
        <v>18.27</v>
      </c>
      <c r="K52" s="78">
        <v>1048.8399999999999</v>
      </c>
      <c r="L52" s="78">
        <v>1092.67</v>
      </c>
      <c r="M52" s="78">
        <v>1048.8399999999999</v>
      </c>
      <c r="N52" s="78">
        <v>1092.67</v>
      </c>
      <c r="O52" s="79" t="s">
        <v>410</v>
      </c>
    </row>
    <row r="53" spans="1:15" x14ac:dyDescent="0.25">
      <c r="A53" s="75" t="s">
        <v>127</v>
      </c>
      <c r="B53" s="76" t="s">
        <v>126</v>
      </c>
      <c r="C53" s="77">
        <v>23.56</v>
      </c>
      <c r="D53" s="77">
        <v>25.52</v>
      </c>
      <c r="E53" s="78">
        <v>936.63</v>
      </c>
      <c r="F53" s="78">
        <v>1049</v>
      </c>
      <c r="G53" s="78">
        <v>1081.23</v>
      </c>
      <c r="H53" s="78">
        <v>1176</v>
      </c>
      <c r="I53" s="77">
        <v>18.43</v>
      </c>
      <c r="J53" s="77">
        <v>20.92</v>
      </c>
      <c r="K53" s="78">
        <v>1520</v>
      </c>
      <c r="L53" s="78">
        <v>1572.97</v>
      </c>
      <c r="M53" s="78">
        <v>1230</v>
      </c>
      <c r="N53" s="78">
        <v>1284.71</v>
      </c>
      <c r="O53" s="79" t="s">
        <v>366</v>
      </c>
    </row>
    <row r="54" spans="1:15" ht="47.25" x14ac:dyDescent="0.25">
      <c r="A54" s="75" t="s">
        <v>129</v>
      </c>
      <c r="B54" s="76" t="s">
        <v>128</v>
      </c>
      <c r="C54" s="77">
        <v>17.989999999999998</v>
      </c>
      <c r="D54" s="77">
        <v>19.04</v>
      </c>
      <c r="E54" s="78">
        <v>871.44</v>
      </c>
      <c r="F54" s="78">
        <v>915.01</v>
      </c>
      <c r="G54" s="78">
        <v>1094.53</v>
      </c>
      <c r="H54" s="78">
        <v>1149.26</v>
      </c>
      <c r="I54" s="77">
        <v>19.3</v>
      </c>
      <c r="J54" s="77">
        <v>20.27</v>
      </c>
      <c r="K54" s="78">
        <v>1395.7</v>
      </c>
      <c r="L54" s="78">
        <v>1458.5</v>
      </c>
      <c r="M54" s="78">
        <v>1207.1500000000001</v>
      </c>
      <c r="N54" s="78">
        <v>1261.47</v>
      </c>
      <c r="O54" s="79" t="s">
        <v>411</v>
      </c>
    </row>
    <row r="55" spans="1:15" ht="110.25" x14ac:dyDescent="0.25">
      <c r="A55" s="75" t="s">
        <v>131</v>
      </c>
      <c r="B55" s="76" t="s">
        <v>130</v>
      </c>
      <c r="C55" s="77">
        <v>16.600000000000001</v>
      </c>
      <c r="D55" s="77">
        <v>17.399999999999999</v>
      </c>
      <c r="E55" s="78">
        <v>833.16</v>
      </c>
      <c r="F55" s="78">
        <v>901.67</v>
      </c>
      <c r="G55" s="78">
        <v>1123.47</v>
      </c>
      <c r="H55" s="78">
        <v>1214.83</v>
      </c>
      <c r="I55" s="77">
        <v>21.01</v>
      </c>
      <c r="J55" s="77">
        <v>21.8</v>
      </c>
      <c r="K55" s="78">
        <v>1764.46</v>
      </c>
      <c r="L55" s="78">
        <v>1883</v>
      </c>
      <c r="M55" s="78">
        <v>1329.71</v>
      </c>
      <c r="N55" s="78">
        <v>1398.46</v>
      </c>
      <c r="O55" s="79" t="s">
        <v>412</v>
      </c>
    </row>
    <row r="56" spans="1:15" ht="63" x14ac:dyDescent="0.25">
      <c r="A56" s="75" t="s">
        <v>133</v>
      </c>
      <c r="B56" s="76" t="s">
        <v>132</v>
      </c>
      <c r="C56" s="77">
        <v>18.100000000000001</v>
      </c>
      <c r="D56" s="77">
        <v>20.09</v>
      </c>
      <c r="E56" s="78">
        <v>663.44</v>
      </c>
      <c r="F56" s="78">
        <v>759</v>
      </c>
      <c r="G56" s="78">
        <v>667.48</v>
      </c>
      <c r="H56" s="78">
        <v>764</v>
      </c>
      <c r="I56" s="77">
        <v>17.91</v>
      </c>
      <c r="J56" s="77">
        <v>19.739999999999998</v>
      </c>
      <c r="K56" s="78">
        <v>1279.07</v>
      </c>
      <c r="L56" s="78">
        <v>1453</v>
      </c>
      <c r="M56" s="78">
        <v>663.03</v>
      </c>
      <c r="N56" s="78">
        <v>753</v>
      </c>
      <c r="O56" s="79" t="s">
        <v>413</v>
      </c>
    </row>
    <row r="57" spans="1:15" ht="63" x14ac:dyDescent="0.25">
      <c r="A57" s="75" t="s">
        <v>135</v>
      </c>
      <c r="B57" s="76" t="s">
        <v>134</v>
      </c>
      <c r="C57" s="77">
        <v>19.68</v>
      </c>
      <c r="D57" s="77">
        <v>21.84</v>
      </c>
      <c r="E57" s="78">
        <v>856</v>
      </c>
      <c r="F57" s="78">
        <v>940.68</v>
      </c>
      <c r="G57" s="78">
        <v>918.97</v>
      </c>
      <c r="H57" s="78">
        <v>975.62</v>
      </c>
      <c r="I57" s="77">
        <v>17.64</v>
      </c>
      <c r="J57" s="77">
        <v>19.05</v>
      </c>
      <c r="K57" s="78">
        <v>1582.21</v>
      </c>
      <c r="L57" s="78">
        <v>1665.22</v>
      </c>
      <c r="M57" s="78">
        <v>1063.45</v>
      </c>
      <c r="N57" s="78">
        <v>1164.54</v>
      </c>
      <c r="O57" s="79" t="s">
        <v>414</v>
      </c>
    </row>
    <row r="58" spans="1:15" ht="94.5" x14ac:dyDescent="0.25">
      <c r="A58" s="75" t="s">
        <v>137</v>
      </c>
      <c r="B58" s="76" t="s">
        <v>136</v>
      </c>
      <c r="C58" s="77">
        <v>20.9</v>
      </c>
      <c r="D58" s="77">
        <v>22.57</v>
      </c>
      <c r="E58" s="78">
        <v>738.19</v>
      </c>
      <c r="F58" s="78">
        <v>797.25</v>
      </c>
      <c r="G58" s="78">
        <v>756.22</v>
      </c>
      <c r="H58" s="78">
        <v>816.72</v>
      </c>
      <c r="I58" s="77">
        <v>17.07</v>
      </c>
      <c r="J58" s="77">
        <v>18.440000000000001</v>
      </c>
      <c r="K58" s="78">
        <v>1639.84</v>
      </c>
      <c r="L58" s="78">
        <v>1771.03</v>
      </c>
      <c r="M58" s="78">
        <v>1079.49</v>
      </c>
      <c r="N58" s="78">
        <v>1165.8499999999999</v>
      </c>
      <c r="O58" s="79" t="s">
        <v>415</v>
      </c>
    </row>
    <row r="59" spans="1:15" x14ac:dyDescent="0.25">
      <c r="A59" s="75" t="s">
        <v>139</v>
      </c>
      <c r="B59" s="76" t="s">
        <v>138</v>
      </c>
      <c r="C59" s="77">
        <v>25.42</v>
      </c>
      <c r="D59" s="77">
        <v>27.77</v>
      </c>
      <c r="E59" s="78">
        <v>698.99</v>
      </c>
      <c r="F59" s="78">
        <v>760.64</v>
      </c>
      <c r="G59" s="78">
        <v>744.42</v>
      </c>
      <c r="H59" s="78">
        <v>815.59</v>
      </c>
      <c r="I59" s="77">
        <v>19.21</v>
      </c>
      <c r="J59" s="77">
        <v>20.99</v>
      </c>
      <c r="K59" s="78">
        <v>1736.3</v>
      </c>
      <c r="L59" s="78">
        <v>1889.44</v>
      </c>
      <c r="M59" s="78">
        <v>1255.8800000000001</v>
      </c>
      <c r="N59" s="78">
        <v>1375.94</v>
      </c>
      <c r="O59" s="79" t="s">
        <v>416</v>
      </c>
    </row>
    <row r="60" spans="1:15" ht="47.25" x14ac:dyDescent="0.25">
      <c r="A60" s="75" t="s">
        <v>141</v>
      </c>
      <c r="B60" s="76" t="s">
        <v>140</v>
      </c>
      <c r="C60" s="77">
        <v>18.09</v>
      </c>
      <c r="D60" s="77">
        <v>20.55</v>
      </c>
      <c r="E60" s="78">
        <v>801.89</v>
      </c>
      <c r="F60" s="78">
        <v>1019.71</v>
      </c>
      <c r="G60" s="78">
        <v>814.73</v>
      </c>
      <c r="H60" s="78">
        <v>969.85</v>
      </c>
      <c r="I60" s="77">
        <v>19.54</v>
      </c>
      <c r="J60" s="77">
        <v>21.1</v>
      </c>
      <c r="K60" s="78">
        <v>1669.64</v>
      </c>
      <c r="L60" s="78">
        <v>1803.21</v>
      </c>
      <c r="M60" s="78">
        <v>1224.98</v>
      </c>
      <c r="N60" s="78">
        <v>1322.97</v>
      </c>
      <c r="O60" s="79" t="s">
        <v>417</v>
      </c>
    </row>
    <row r="61" spans="1:15" ht="31.5" x14ac:dyDescent="0.25">
      <c r="A61" s="75" t="s">
        <v>143</v>
      </c>
      <c r="B61" s="76" t="s">
        <v>142</v>
      </c>
      <c r="C61" s="77">
        <v>20.059999999999999</v>
      </c>
      <c r="D61" s="77">
        <v>21.56</v>
      </c>
      <c r="E61" s="78">
        <v>1046.3800000000001</v>
      </c>
      <c r="F61" s="78">
        <v>1187.74</v>
      </c>
      <c r="G61" s="78">
        <v>890.31</v>
      </c>
      <c r="H61" s="78">
        <v>999.62</v>
      </c>
      <c r="I61" s="77">
        <v>19.25</v>
      </c>
      <c r="J61" s="77">
        <v>21.12</v>
      </c>
      <c r="K61" s="78">
        <v>1768.23</v>
      </c>
      <c r="L61" s="78">
        <v>1892.16</v>
      </c>
      <c r="M61" s="78">
        <v>1161.31</v>
      </c>
      <c r="N61" s="78">
        <v>1308.3499999999999</v>
      </c>
      <c r="O61" s="79" t="s">
        <v>418</v>
      </c>
    </row>
    <row r="62" spans="1:15" ht="31.5" x14ac:dyDescent="0.25">
      <c r="A62" s="75" t="s">
        <v>145</v>
      </c>
      <c r="B62" s="76" t="s">
        <v>144</v>
      </c>
      <c r="C62" s="77">
        <v>20.8</v>
      </c>
      <c r="D62" s="77">
        <v>22.52</v>
      </c>
      <c r="E62" s="78">
        <v>710.42</v>
      </c>
      <c r="F62" s="78">
        <v>793</v>
      </c>
      <c r="G62" s="78">
        <v>915.37</v>
      </c>
      <c r="H62" s="78">
        <v>1024</v>
      </c>
      <c r="I62" s="77">
        <v>18.670000000000002</v>
      </c>
      <c r="J62" s="77">
        <v>19.23</v>
      </c>
      <c r="K62" s="78">
        <v>1324.29</v>
      </c>
      <c r="L62" s="78">
        <v>1406</v>
      </c>
      <c r="M62" s="78">
        <v>1174.95</v>
      </c>
      <c r="N62" s="78">
        <v>1290</v>
      </c>
      <c r="O62" s="79" t="s">
        <v>419</v>
      </c>
    </row>
    <row r="63" spans="1:15" ht="31.5" x14ac:dyDescent="0.25">
      <c r="A63" s="75" t="s">
        <v>147</v>
      </c>
      <c r="B63" s="76" t="s">
        <v>146</v>
      </c>
      <c r="C63" s="77">
        <v>30.03</v>
      </c>
      <c r="D63" s="77">
        <v>33.03</v>
      </c>
      <c r="E63" s="78">
        <v>1858.04</v>
      </c>
      <c r="F63" s="78">
        <v>2047.09</v>
      </c>
      <c r="G63" s="78" t="s">
        <v>420</v>
      </c>
      <c r="H63" s="78" t="s">
        <v>420</v>
      </c>
      <c r="I63" s="77" t="s">
        <v>420</v>
      </c>
      <c r="J63" s="77" t="s">
        <v>420</v>
      </c>
      <c r="K63" s="78" t="s">
        <v>420</v>
      </c>
      <c r="L63" s="78" t="s">
        <v>420</v>
      </c>
      <c r="M63" s="78" t="s">
        <v>420</v>
      </c>
      <c r="N63" s="78" t="s">
        <v>420</v>
      </c>
      <c r="O63" s="79" t="s">
        <v>421</v>
      </c>
    </row>
    <row r="64" spans="1:15" ht="63" x14ac:dyDescent="0.25">
      <c r="A64" s="75" t="s">
        <v>149</v>
      </c>
      <c r="B64" s="76" t="s">
        <v>148</v>
      </c>
      <c r="C64" s="77">
        <v>18.75</v>
      </c>
      <c r="D64" s="77">
        <v>19.63</v>
      </c>
      <c r="E64" s="78">
        <v>864.16</v>
      </c>
      <c r="F64" s="78">
        <v>901.06</v>
      </c>
      <c r="G64" s="78">
        <v>1007.72</v>
      </c>
      <c r="H64" s="78">
        <v>1050.75</v>
      </c>
      <c r="I64" s="77">
        <v>18.559999999999999</v>
      </c>
      <c r="J64" s="77">
        <v>19.350000000000001</v>
      </c>
      <c r="K64" s="78">
        <v>1653.6</v>
      </c>
      <c r="L64" s="78">
        <v>1724.21</v>
      </c>
      <c r="M64" s="78">
        <v>1396.01</v>
      </c>
      <c r="N64" s="78">
        <v>1455.62</v>
      </c>
      <c r="O64" s="79" t="s">
        <v>422</v>
      </c>
    </row>
    <row r="65" spans="1:15" ht="110.25" x14ac:dyDescent="0.25">
      <c r="A65" s="75" t="s">
        <v>151</v>
      </c>
      <c r="B65" s="76" t="s">
        <v>150</v>
      </c>
      <c r="C65" s="77">
        <v>18.54</v>
      </c>
      <c r="D65" s="77">
        <v>20.02</v>
      </c>
      <c r="E65" s="78">
        <v>926.65</v>
      </c>
      <c r="F65" s="78">
        <v>982.25</v>
      </c>
      <c r="G65" s="78">
        <v>877.92</v>
      </c>
      <c r="H65" s="78">
        <v>930.6</v>
      </c>
      <c r="I65" s="77">
        <v>23.68</v>
      </c>
      <c r="J65" s="77">
        <v>25.57</v>
      </c>
      <c r="K65" s="78">
        <v>1355.96</v>
      </c>
      <c r="L65" s="78">
        <v>1437.32</v>
      </c>
      <c r="M65" s="78">
        <v>753.07</v>
      </c>
      <c r="N65" s="78">
        <v>798.25</v>
      </c>
      <c r="O65" s="79" t="s">
        <v>423</v>
      </c>
    </row>
    <row r="66" spans="1:15" x14ac:dyDescent="0.25">
      <c r="A66" s="75" t="s">
        <v>153</v>
      </c>
      <c r="B66" s="76" t="s">
        <v>152</v>
      </c>
      <c r="C66" s="77">
        <v>24.22</v>
      </c>
      <c r="D66" s="77">
        <v>25.72</v>
      </c>
      <c r="E66" s="78">
        <v>729</v>
      </c>
      <c r="F66" s="78">
        <v>773.98</v>
      </c>
      <c r="G66" s="78">
        <v>897</v>
      </c>
      <c r="H66" s="78">
        <v>947.05</v>
      </c>
      <c r="I66" s="77">
        <v>17.12</v>
      </c>
      <c r="J66" s="77">
        <v>18.03</v>
      </c>
      <c r="K66" s="78">
        <v>1494.76</v>
      </c>
      <c r="L66" s="78">
        <v>1574.58</v>
      </c>
      <c r="M66" s="78">
        <v>1130.51</v>
      </c>
      <c r="N66" s="78">
        <v>1190.54</v>
      </c>
      <c r="O66" s="79" t="s">
        <v>424</v>
      </c>
    </row>
    <row r="67" spans="1:15" x14ac:dyDescent="0.25">
      <c r="A67" s="75" t="s">
        <v>155</v>
      </c>
      <c r="B67" s="76" t="s">
        <v>154</v>
      </c>
      <c r="C67" s="77">
        <v>20.95</v>
      </c>
      <c r="D67" s="77">
        <v>22.8</v>
      </c>
      <c r="E67" s="78">
        <v>614.51</v>
      </c>
      <c r="F67" s="78">
        <v>718.96</v>
      </c>
      <c r="G67" s="78">
        <v>789.74</v>
      </c>
      <c r="H67" s="78">
        <v>1025.4100000000001</v>
      </c>
      <c r="I67" s="77">
        <v>16.920000000000002</v>
      </c>
      <c r="J67" s="77">
        <v>18.53</v>
      </c>
      <c r="K67" s="78">
        <v>1153.6500000000001</v>
      </c>
      <c r="L67" s="78">
        <v>1276.53</v>
      </c>
      <c r="M67" s="78">
        <v>922.8</v>
      </c>
      <c r="N67" s="78">
        <v>1343.18</v>
      </c>
      <c r="O67" s="79" t="s">
        <v>366</v>
      </c>
    </row>
    <row r="68" spans="1:15" ht="110.25" x14ac:dyDescent="0.25">
      <c r="A68" s="75" t="s">
        <v>157</v>
      </c>
      <c r="B68" s="76" t="s">
        <v>156</v>
      </c>
      <c r="C68" s="77">
        <v>17.5</v>
      </c>
      <c r="D68" s="77">
        <v>18.010000000000002</v>
      </c>
      <c r="E68" s="78">
        <v>911.8</v>
      </c>
      <c r="F68" s="78">
        <v>976.4</v>
      </c>
      <c r="G68" s="78">
        <v>868.5</v>
      </c>
      <c r="H68" s="78">
        <v>904.7</v>
      </c>
      <c r="I68" s="77">
        <v>20.11</v>
      </c>
      <c r="J68" s="77">
        <v>20.97</v>
      </c>
      <c r="K68" s="78">
        <v>1625.6</v>
      </c>
      <c r="L68" s="78">
        <v>1739.4</v>
      </c>
      <c r="M68" s="78">
        <v>1361.1</v>
      </c>
      <c r="N68" s="78">
        <v>1368.5</v>
      </c>
      <c r="O68" s="79" t="s">
        <v>425</v>
      </c>
    </row>
    <row r="69" spans="1:15" ht="63" x14ac:dyDescent="0.25">
      <c r="A69" s="75" t="s">
        <v>159</v>
      </c>
      <c r="B69" s="76" t="s">
        <v>158</v>
      </c>
      <c r="C69" s="77">
        <v>21.73</v>
      </c>
      <c r="D69" s="77">
        <v>23.31</v>
      </c>
      <c r="E69" s="78">
        <v>679.6</v>
      </c>
      <c r="F69" s="78">
        <v>771.98</v>
      </c>
      <c r="G69" s="78">
        <v>760.22</v>
      </c>
      <c r="H69" s="78">
        <v>880.7</v>
      </c>
      <c r="I69" s="77">
        <v>18.98</v>
      </c>
      <c r="J69" s="77">
        <v>20.82</v>
      </c>
      <c r="K69" s="78">
        <v>1736.28</v>
      </c>
      <c r="L69" s="78">
        <v>1898.48</v>
      </c>
      <c r="M69" s="78">
        <v>1665.52</v>
      </c>
      <c r="N69" s="78">
        <v>1918.39</v>
      </c>
      <c r="O69" s="79" t="s">
        <v>426</v>
      </c>
    </row>
    <row r="70" spans="1:15" ht="31.5" x14ac:dyDescent="0.25">
      <c r="A70" s="75" t="s">
        <v>161</v>
      </c>
      <c r="B70" s="76" t="s">
        <v>160</v>
      </c>
      <c r="C70" s="77">
        <v>17.829999999999998</v>
      </c>
      <c r="D70" s="77">
        <v>19.68</v>
      </c>
      <c r="E70" s="78">
        <v>535</v>
      </c>
      <c r="F70" s="78">
        <v>625.77</v>
      </c>
      <c r="G70" s="78">
        <v>560</v>
      </c>
      <c r="H70" s="78">
        <v>656.12</v>
      </c>
      <c r="I70" s="77">
        <v>16.38</v>
      </c>
      <c r="J70" s="77">
        <v>18.7</v>
      </c>
      <c r="K70" s="78">
        <v>535</v>
      </c>
      <c r="L70" s="78">
        <v>625.77</v>
      </c>
      <c r="M70" s="78">
        <v>560</v>
      </c>
      <c r="N70" s="78">
        <v>656.12</v>
      </c>
      <c r="O70" s="79" t="s">
        <v>427</v>
      </c>
    </row>
    <row r="71" spans="1:15" ht="63" x14ac:dyDescent="0.25">
      <c r="A71" s="75" t="s">
        <v>163</v>
      </c>
      <c r="B71" s="76" t="s">
        <v>162</v>
      </c>
      <c r="C71" s="77">
        <v>18.010000000000002</v>
      </c>
      <c r="D71" s="77">
        <v>19.059999999999999</v>
      </c>
      <c r="E71" s="78">
        <v>741.05</v>
      </c>
      <c r="F71" s="78">
        <v>839.48</v>
      </c>
      <c r="G71" s="78">
        <v>823.01</v>
      </c>
      <c r="H71" s="78">
        <v>909.46</v>
      </c>
      <c r="I71" s="77">
        <v>25.19</v>
      </c>
      <c r="J71" s="77">
        <v>26.53</v>
      </c>
      <c r="K71" s="78">
        <v>1607.21</v>
      </c>
      <c r="L71" s="78">
        <v>1692.39</v>
      </c>
      <c r="M71" s="78">
        <v>1236.97</v>
      </c>
      <c r="N71" s="78">
        <v>1302.53</v>
      </c>
      <c r="O71" s="79" t="s">
        <v>428</v>
      </c>
    </row>
    <row r="72" spans="1:15" x14ac:dyDescent="0.25">
      <c r="A72" s="75" t="s">
        <v>165</v>
      </c>
      <c r="B72" s="76" t="s">
        <v>164</v>
      </c>
      <c r="C72" s="77">
        <v>18.71</v>
      </c>
      <c r="D72" s="77">
        <v>21.02</v>
      </c>
      <c r="E72" s="78">
        <v>604.61</v>
      </c>
      <c r="F72" s="78">
        <v>707.1</v>
      </c>
      <c r="G72" s="78">
        <v>675.34</v>
      </c>
      <c r="H72" s="78">
        <v>783.39</v>
      </c>
      <c r="I72" s="77">
        <v>17.649999999999999</v>
      </c>
      <c r="J72" s="77">
        <v>19.309999999999999</v>
      </c>
      <c r="K72" s="78">
        <v>718.23</v>
      </c>
      <c r="L72" s="78">
        <v>796.23</v>
      </c>
      <c r="M72" s="78">
        <v>843.26</v>
      </c>
      <c r="N72" s="78">
        <v>934.84</v>
      </c>
      <c r="O72" s="79" t="s">
        <v>366</v>
      </c>
    </row>
    <row r="73" spans="1:15" x14ac:dyDescent="0.25">
      <c r="A73" s="75" t="s">
        <v>167</v>
      </c>
      <c r="B73" s="76" t="s">
        <v>166</v>
      </c>
      <c r="C73" s="77">
        <v>20.79</v>
      </c>
      <c r="D73" s="77">
        <v>22.66</v>
      </c>
      <c r="E73" s="78">
        <v>670.39</v>
      </c>
      <c r="F73" s="78">
        <v>730.73</v>
      </c>
      <c r="G73" s="78">
        <v>772.68</v>
      </c>
      <c r="H73" s="78">
        <v>842.22</v>
      </c>
      <c r="I73" s="77">
        <v>19.45</v>
      </c>
      <c r="J73" s="77">
        <v>20.94</v>
      </c>
      <c r="K73" s="78">
        <v>1309.1199999999999</v>
      </c>
      <c r="L73" s="78">
        <v>1426.94</v>
      </c>
      <c r="M73" s="78">
        <v>1121.6199999999999</v>
      </c>
      <c r="N73" s="78">
        <v>1222.57</v>
      </c>
      <c r="O73" s="79" t="s">
        <v>429</v>
      </c>
    </row>
    <row r="74" spans="1:15" ht="78.75" x14ac:dyDescent="0.25">
      <c r="A74" s="75" t="s">
        <v>169</v>
      </c>
      <c r="B74" s="76" t="s">
        <v>168</v>
      </c>
      <c r="C74" s="77">
        <v>17.84</v>
      </c>
      <c r="D74" s="77">
        <v>19.739999999999998</v>
      </c>
      <c r="E74" s="78">
        <v>775.91</v>
      </c>
      <c r="F74" s="78">
        <v>878.09</v>
      </c>
      <c r="G74" s="78">
        <v>836.61</v>
      </c>
      <c r="H74" s="78">
        <v>1034.21</v>
      </c>
      <c r="I74" s="77">
        <v>17.59</v>
      </c>
      <c r="J74" s="77">
        <v>19.440000000000001</v>
      </c>
      <c r="K74" s="78">
        <v>1451.44</v>
      </c>
      <c r="L74" s="78">
        <v>1637.16</v>
      </c>
      <c r="M74" s="78">
        <v>845.07</v>
      </c>
      <c r="N74" s="78">
        <v>1038.3900000000001</v>
      </c>
      <c r="O74" s="79" t="s">
        <v>430</v>
      </c>
    </row>
    <row r="75" spans="1:15" ht="94.5" x14ac:dyDescent="0.25">
      <c r="A75" s="75" t="s">
        <v>171</v>
      </c>
      <c r="B75" s="76" t="s">
        <v>170</v>
      </c>
      <c r="C75" s="77">
        <v>20.77</v>
      </c>
      <c r="D75" s="77">
        <v>22.53</v>
      </c>
      <c r="E75" s="78">
        <v>732.41</v>
      </c>
      <c r="F75" s="78">
        <v>807.76</v>
      </c>
      <c r="G75" s="78">
        <v>1044.5</v>
      </c>
      <c r="H75" s="78">
        <v>1161.07</v>
      </c>
      <c r="I75" s="77">
        <v>17.739999999999998</v>
      </c>
      <c r="J75" s="77">
        <v>19.48</v>
      </c>
      <c r="K75" s="78">
        <v>1395.44</v>
      </c>
      <c r="L75" s="78">
        <v>1509.12</v>
      </c>
      <c r="M75" s="78">
        <v>1395.44</v>
      </c>
      <c r="N75" s="78">
        <v>1509.12</v>
      </c>
      <c r="O75" s="79" t="s">
        <v>431</v>
      </c>
    </row>
    <row r="76" spans="1:15" ht="126" x14ac:dyDescent="0.25">
      <c r="A76" s="75" t="s">
        <v>173</v>
      </c>
      <c r="B76" s="76" t="s">
        <v>172</v>
      </c>
      <c r="C76" s="77">
        <v>19</v>
      </c>
      <c r="D76" s="77">
        <v>21.79</v>
      </c>
      <c r="E76" s="78">
        <v>912.5</v>
      </c>
      <c r="F76" s="78">
        <v>967.25</v>
      </c>
      <c r="G76" s="78">
        <v>1212.5</v>
      </c>
      <c r="H76" s="78">
        <v>1285.25</v>
      </c>
      <c r="I76" s="77">
        <v>18.12</v>
      </c>
      <c r="J76" s="77">
        <v>19.54</v>
      </c>
      <c r="K76" s="78">
        <v>1432</v>
      </c>
      <c r="L76" s="78">
        <v>1517.92</v>
      </c>
      <c r="M76" s="78">
        <v>1065</v>
      </c>
      <c r="N76" s="78">
        <v>1128.9000000000001</v>
      </c>
      <c r="O76" s="79" t="s">
        <v>432</v>
      </c>
    </row>
    <row r="77" spans="1:15" x14ac:dyDescent="0.25">
      <c r="A77" s="75" t="s">
        <v>175</v>
      </c>
      <c r="B77" s="76" t="s">
        <v>174</v>
      </c>
      <c r="C77" s="77">
        <v>17.79</v>
      </c>
      <c r="D77" s="77">
        <v>21.45</v>
      </c>
      <c r="E77" s="78">
        <v>603</v>
      </c>
      <c r="F77" s="78">
        <v>656</v>
      </c>
      <c r="G77" s="78">
        <v>610</v>
      </c>
      <c r="H77" s="78">
        <v>683</v>
      </c>
      <c r="I77" s="77">
        <v>17.73</v>
      </c>
      <c r="J77" s="77">
        <v>19.309999999999999</v>
      </c>
      <c r="K77" s="78">
        <v>1295.1600000000001</v>
      </c>
      <c r="L77" s="78">
        <v>1453.55</v>
      </c>
      <c r="M77" s="78">
        <v>856</v>
      </c>
      <c r="N77" s="78">
        <v>948</v>
      </c>
      <c r="O77" s="79" t="s">
        <v>366</v>
      </c>
    </row>
    <row r="78" spans="1:15" x14ac:dyDescent="0.25">
      <c r="A78" s="75" t="s">
        <v>177</v>
      </c>
      <c r="B78" s="76" t="s">
        <v>176</v>
      </c>
      <c r="C78" s="77">
        <v>18.420000000000002</v>
      </c>
      <c r="D78" s="77">
        <v>21.01</v>
      </c>
      <c r="E78" s="78">
        <v>578.37</v>
      </c>
      <c r="F78" s="78">
        <v>709.96</v>
      </c>
      <c r="G78" s="78">
        <v>807.18</v>
      </c>
      <c r="H78" s="78">
        <v>980.81</v>
      </c>
      <c r="I78" s="77">
        <v>17.170000000000002</v>
      </c>
      <c r="J78" s="77">
        <v>19.61</v>
      </c>
      <c r="K78" s="78">
        <v>665.65</v>
      </c>
      <c r="L78" s="78">
        <v>817.1</v>
      </c>
      <c r="M78" s="78">
        <v>824.69</v>
      </c>
      <c r="N78" s="78">
        <v>1002.08</v>
      </c>
      <c r="O78" s="79" t="s">
        <v>366</v>
      </c>
    </row>
    <row r="79" spans="1:15" ht="94.5" x14ac:dyDescent="0.25">
      <c r="A79" s="75" t="s">
        <v>179</v>
      </c>
      <c r="B79" s="76" t="s">
        <v>178</v>
      </c>
      <c r="C79" s="77">
        <v>18.079999999999998</v>
      </c>
      <c r="D79" s="77">
        <v>19</v>
      </c>
      <c r="E79" s="78">
        <v>666.17</v>
      </c>
      <c r="F79" s="78">
        <v>725.58</v>
      </c>
      <c r="G79" s="78">
        <v>755.15</v>
      </c>
      <c r="H79" s="78">
        <v>828.27</v>
      </c>
      <c r="I79" s="77">
        <v>17.47</v>
      </c>
      <c r="J79" s="77">
        <v>19.18</v>
      </c>
      <c r="K79" s="78">
        <v>810.69</v>
      </c>
      <c r="L79" s="78">
        <v>867.1</v>
      </c>
      <c r="M79" s="78">
        <v>1070.5999999999999</v>
      </c>
      <c r="N79" s="78">
        <v>1136.79</v>
      </c>
      <c r="O79" s="79" t="s">
        <v>433</v>
      </c>
    </row>
    <row r="80" spans="1:15" ht="31.5" x14ac:dyDescent="0.25">
      <c r="A80" s="75" t="s">
        <v>181</v>
      </c>
      <c r="B80" s="76" t="s">
        <v>180</v>
      </c>
      <c r="C80" s="77">
        <v>18.22</v>
      </c>
      <c r="D80" s="77">
        <v>20.149999999999999</v>
      </c>
      <c r="E80" s="78">
        <v>647</v>
      </c>
      <c r="F80" s="78">
        <v>720.11</v>
      </c>
      <c r="G80" s="78">
        <v>761</v>
      </c>
      <c r="H80" s="78">
        <v>846.99</v>
      </c>
      <c r="I80" s="77">
        <v>16.350000000000001</v>
      </c>
      <c r="J80" s="77">
        <v>17.739999999999998</v>
      </c>
      <c r="K80" s="78">
        <v>1084</v>
      </c>
      <c r="L80" s="78">
        <v>1176.1400000000001</v>
      </c>
      <c r="M80" s="78">
        <v>872</v>
      </c>
      <c r="N80" s="78">
        <v>946.12</v>
      </c>
      <c r="O80" s="79" t="s">
        <v>434</v>
      </c>
    </row>
    <row r="81" spans="1:15" ht="78.75" x14ac:dyDescent="0.25">
      <c r="A81" s="75" t="s">
        <v>183</v>
      </c>
      <c r="B81" s="76" t="s">
        <v>182</v>
      </c>
      <c r="C81" s="77">
        <v>17.61</v>
      </c>
      <c r="D81" s="77">
        <v>19.350000000000001</v>
      </c>
      <c r="E81" s="78">
        <v>679</v>
      </c>
      <c r="F81" s="78">
        <v>731.28</v>
      </c>
      <c r="G81" s="78">
        <v>748</v>
      </c>
      <c r="H81" s="78">
        <v>805.6</v>
      </c>
      <c r="I81" s="77">
        <v>17.190000000000001</v>
      </c>
      <c r="J81" s="77">
        <v>18.22</v>
      </c>
      <c r="K81" s="78">
        <v>1262</v>
      </c>
      <c r="L81" s="78">
        <v>1337.72</v>
      </c>
      <c r="M81" s="78">
        <v>867</v>
      </c>
      <c r="N81" s="78">
        <v>919.02</v>
      </c>
      <c r="O81" s="79" t="s">
        <v>435</v>
      </c>
    </row>
    <row r="82" spans="1:15" ht="110.25" x14ac:dyDescent="0.25">
      <c r="A82" s="75" t="s">
        <v>185</v>
      </c>
      <c r="B82" s="76" t="s">
        <v>184</v>
      </c>
      <c r="C82" s="77">
        <v>21.24</v>
      </c>
      <c r="D82" s="77">
        <v>23.34</v>
      </c>
      <c r="E82" s="78">
        <v>878.42</v>
      </c>
      <c r="F82" s="78">
        <v>953.09</v>
      </c>
      <c r="G82" s="78">
        <v>969.63</v>
      </c>
      <c r="H82" s="78">
        <v>1052.05</v>
      </c>
      <c r="I82" s="77">
        <v>27.72</v>
      </c>
      <c r="J82" s="77">
        <v>30.6</v>
      </c>
      <c r="K82" s="78">
        <v>1819.46</v>
      </c>
      <c r="L82" s="78">
        <v>1974.11</v>
      </c>
      <c r="M82" s="78">
        <v>1678.06</v>
      </c>
      <c r="N82" s="78">
        <v>1820.7</v>
      </c>
      <c r="O82" s="79" t="s">
        <v>436</v>
      </c>
    </row>
    <row r="83" spans="1:15" ht="47.25" x14ac:dyDescent="0.25">
      <c r="A83" s="75" t="s">
        <v>187</v>
      </c>
      <c r="B83" s="76" t="s">
        <v>186</v>
      </c>
      <c r="C83" s="77">
        <v>18.22</v>
      </c>
      <c r="D83" s="77">
        <v>20</v>
      </c>
      <c r="E83" s="78">
        <v>671.09</v>
      </c>
      <c r="F83" s="78">
        <v>738.2</v>
      </c>
      <c r="G83" s="78">
        <v>671.09</v>
      </c>
      <c r="H83" s="78">
        <v>738.2</v>
      </c>
      <c r="I83" s="77">
        <v>22.26</v>
      </c>
      <c r="J83" s="77">
        <v>23.94</v>
      </c>
      <c r="K83" s="78">
        <v>957.81</v>
      </c>
      <c r="L83" s="78">
        <v>1046.3499999999999</v>
      </c>
      <c r="M83" s="78">
        <v>997.91</v>
      </c>
      <c r="N83" s="78">
        <v>1056.3599999999999</v>
      </c>
      <c r="O83" s="79" t="s">
        <v>437</v>
      </c>
    </row>
    <row r="84" spans="1:15" ht="110.25" x14ac:dyDescent="0.25">
      <c r="A84" s="75" t="s">
        <v>189</v>
      </c>
      <c r="B84" s="76" t="s">
        <v>188</v>
      </c>
      <c r="C84" s="77">
        <v>20.5</v>
      </c>
      <c r="D84" s="77">
        <v>22.67</v>
      </c>
      <c r="E84" s="78">
        <v>815.84</v>
      </c>
      <c r="F84" s="78">
        <v>895.63</v>
      </c>
      <c r="G84" s="78">
        <v>847.21</v>
      </c>
      <c r="H84" s="78">
        <v>930.07</v>
      </c>
      <c r="I84" s="77">
        <v>50.6</v>
      </c>
      <c r="J84" s="77">
        <v>55.55</v>
      </c>
      <c r="K84" s="78">
        <v>1663.88</v>
      </c>
      <c r="L84" s="78">
        <v>1826.61</v>
      </c>
      <c r="M84" s="78">
        <v>1186.67</v>
      </c>
      <c r="N84" s="78">
        <v>1302.73</v>
      </c>
      <c r="O84" s="79" t="s">
        <v>438</v>
      </c>
    </row>
    <row r="85" spans="1:15" x14ac:dyDescent="0.25">
      <c r="A85" s="75" t="s">
        <v>191</v>
      </c>
      <c r="B85" s="76" t="s">
        <v>190</v>
      </c>
      <c r="C85" s="77">
        <v>16.149999999999999</v>
      </c>
      <c r="D85" s="77">
        <v>17.989999999999998</v>
      </c>
      <c r="E85" s="78">
        <v>758.46</v>
      </c>
      <c r="F85" s="78">
        <v>843.64</v>
      </c>
      <c r="G85" s="78">
        <v>758.07</v>
      </c>
      <c r="H85" s="78">
        <v>843.2</v>
      </c>
      <c r="I85" s="77">
        <v>14.86</v>
      </c>
      <c r="J85" s="77">
        <v>16.55</v>
      </c>
      <c r="K85" s="78">
        <v>757.24</v>
      </c>
      <c r="L85" s="78">
        <v>843.64</v>
      </c>
      <c r="M85" s="78">
        <v>758.07</v>
      </c>
      <c r="N85" s="78">
        <v>844.57</v>
      </c>
      <c r="O85" s="79" t="s">
        <v>366</v>
      </c>
    </row>
    <row r="86" spans="1:15" ht="110.25" x14ac:dyDescent="0.25">
      <c r="A86" s="75" t="s">
        <v>193</v>
      </c>
      <c r="B86" s="76" t="s">
        <v>192</v>
      </c>
      <c r="C86" s="77">
        <v>19.16</v>
      </c>
      <c r="D86" s="77">
        <v>20.52</v>
      </c>
      <c r="E86" s="78">
        <v>788.42</v>
      </c>
      <c r="F86" s="78">
        <v>935.35</v>
      </c>
      <c r="G86" s="78">
        <v>897.25</v>
      </c>
      <c r="H86" s="78">
        <v>966.69</v>
      </c>
      <c r="I86" s="77">
        <v>18.66</v>
      </c>
      <c r="J86" s="77">
        <v>19.97</v>
      </c>
      <c r="K86" s="78">
        <v>1599.8</v>
      </c>
      <c r="L86" s="78">
        <v>1743.79</v>
      </c>
      <c r="M86" s="78">
        <v>1167.1099999999999</v>
      </c>
      <c r="N86" s="78">
        <v>1272.1500000000001</v>
      </c>
      <c r="O86" s="79" t="s">
        <v>439</v>
      </c>
    </row>
    <row r="87" spans="1:15" ht="141.75" x14ac:dyDescent="0.25">
      <c r="A87" s="75" t="s">
        <v>195</v>
      </c>
      <c r="B87" s="76" t="s">
        <v>194</v>
      </c>
      <c r="C87" s="77">
        <v>22.08</v>
      </c>
      <c r="D87" s="77">
        <v>24.12</v>
      </c>
      <c r="E87" s="78">
        <v>827</v>
      </c>
      <c r="F87" s="78">
        <v>901.43</v>
      </c>
      <c r="G87" s="78">
        <v>891</v>
      </c>
      <c r="H87" s="78">
        <v>971.19</v>
      </c>
      <c r="I87" s="77">
        <v>17.43</v>
      </c>
      <c r="J87" s="77">
        <v>19</v>
      </c>
      <c r="K87" s="78">
        <v>1213</v>
      </c>
      <c r="L87" s="78">
        <v>1328.24</v>
      </c>
      <c r="M87" s="78">
        <v>996</v>
      </c>
      <c r="N87" s="78">
        <v>1090.6199999999999</v>
      </c>
      <c r="O87" s="79" t="s">
        <v>440</v>
      </c>
    </row>
    <row r="88" spans="1:15" ht="31.5" x14ac:dyDescent="0.25">
      <c r="A88" s="75" t="s">
        <v>197</v>
      </c>
      <c r="B88" s="76" t="s">
        <v>196</v>
      </c>
      <c r="C88" s="77">
        <v>16.96</v>
      </c>
      <c r="D88" s="77">
        <v>18.670000000000002</v>
      </c>
      <c r="E88" s="78">
        <v>592.48</v>
      </c>
      <c r="F88" s="78">
        <v>645.5</v>
      </c>
      <c r="G88" s="78">
        <v>578.79</v>
      </c>
      <c r="H88" s="78">
        <v>630.59</v>
      </c>
      <c r="I88" s="77">
        <v>17</v>
      </c>
      <c r="J88" s="77">
        <v>18.68</v>
      </c>
      <c r="K88" s="78">
        <v>1385.22</v>
      </c>
      <c r="L88" s="78">
        <v>1509.2</v>
      </c>
      <c r="M88" s="78">
        <v>536.26</v>
      </c>
      <c r="N88" s="78">
        <v>584.25</v>
      </c>
      <c r="O88" s="79" t="s">
        <v>441</v>
      </c>
    </row>
    <row r="89" spans="1:15" ht="110.25" x14ac:dyDescent="0.25">
      <c r="A89" s="75" t="s">
        <v>199</v>
      </c>
      <c r="B89" s="76" t="s">
        <v>198</v>
      </c>
      <c r="C89" s="77">
        <v>19.96</v>
      </c>
      <c r="D89" s="77">
        <v>22.5</v>
      </c>
      <c r="E89" s="78">
        <v>600.02</v>
      </c>
      <c r="F89" s="78">
        <v>671.3</v>
      </c>
      <c r="G89" s="78">
        <v>620.61</v>
      </c>
      <c r="H89" s="78">
        <v>694.34</v>
      </c>
      <c r="I89" s="77">
        <v>20.77</v>
      </c>
      <c r="J89" s="77">
        <v>23.41</v>
      </c>
      <c r="K89" s="78">
        <v>927.12</v>
      </c>
      <c r="L89" s="78">
        <v>991.37</v>
      </c>
      <c r="M89" s="78">
        <v>788.8</v>
      </c>
      <c r="N89" s="78">
        <v>853.05</v>
      </c>
      <c r="O89" s="79" t="s">
        <v>442</v>
      </c>
    </row>
    <row r="90" spans="1:15" ht="63" x14ac:dyDescent="0.25">
      <c r="A90" s="75" t="s">
        <v>201</v>
      </c>
      <c r="B90" s="76" t="s">
        <v>200</v>
      </c>
      <c r="C90" s="77">
        <v>18.170000000000002</v>
      </c>
      <c r="D90" s="77">
        <v>23.5</v>
      </c>
      <c r="E90" s="78">
        <v>730.54</v>
      </c>
      <c r="F90" s="78">
        <v>772.4</v>
      </c>
      <c r="G90" s="78">
        <v>731.21</v>
      </c>
      <c r="H90" s="78">
        <v>778.08</v>
      </c>
      <c r="I90" s="77">
        <v>18.18</v>
      </c>
      <c r="J90" s="77">
        <v>19.39</v>
      </c>
      <c r="K90" s="78">
        <v>1574</v>
      </c>
      <c r="L90" s="78">
        <v>1679.14</v>
      </c>
      <c r="M90" s="78">
        <v>1486</v>
      </c>
      <c r="N90" s="78">
        <v>1585.26</v>
      </c>
      <c r="O90" s="79" t="s">
        <v>443</v>
      </c>
    </row>
    <row r="91" spans="1:15" ht="63" x14ac:dyDescent="0.25">
      <c r="A91" s="75" t="s">
        <v>203</v>
      </c>
      <c r="B91" s="76" t="s">
        <v>202</v>
      </c>
      <c r="C91" s="77">
        <v>22.5</v>
      </c>
      <c r="D91" s="77">
        <v>24.39</v>
      </c>
      <c r="E91" s="78">
        <v>595.38</v>
      </c>
      <c r="F91" s="78">
        <v>653.91999999999996</v>
      </c>
      <c r="G91" s="78">
        <v>704.38</v>
      </c>
      <c r="H91" s="78">
        <v>762.41</v>
      </c>
      <c r="I91" s="77">
        <v>18.940000000000001</v>
      </c>
      <c r="J91" s="77">
        <v>20.67</v>
      </c>
      <c r="K91" s="78">
        <v>627.37</v>
      </c>
      <c r="L91" s="78">
        <v>673.34</v>
      </c>
      <c r="M91" s="78">
        <v>759.67</v>
      </c>
      <c r="N91" s="78">
        <v>778.37</v>
      </c>
      <c r="O91" s="79" t="s">
        <v>444</v>
      </c>
    </row>
    <row r="92" spans="1:15" ht="78.75" x14ac:dyDescent="0.25">
      <c r="A92" s="75" t="s">
        <v>205</v>
      </c>
      <c r="B92" s="76" t="s">
        <v>204</v>
      </c>
      <c r="C92" s="77">
        <v>18.989999999999998</v>
      </c>
      <c r="D92" s="77">
        <v>21.1</v>
      </c>
      <c r="E92" s="78">
        <v>717.42</v>
      </c>
      <c r="F92" s="78">
        <v>807.03</v>
      </c>
      <c r="G92" s="78">
        <v>722.9</v>
      </c>
      <c r="H92" s="78">
        <v>813.19</v>
      </c>
      <c r="I92" s="77">
        <v>16.96</v>
      </c>
      <c r="J92" s="77">
        <v>18.63</v>
      </c>
      <c r="K92" s="78">
        <v>1261.33</v>
      </c>
      <c r="L92" s="78">
        <v>1418.87</v>
      </c>
      <c r="M92" s="78">
        <v>950.52</v>
      </c>
      <c r="N92" s="78">
        <v>1069.24</v>
      </c>
      <c r="O92" s="79" t="s">
        <v>445</v>
      </c>
    </row>
    <row r="93" spans="1:15" ht="78.75" x14ac:dyDescent="0.25">
      <c r="A93" s="75" t="s">
        <v>207</v>
      </c>
      <c r="B93" s="76" t="s">
        <v>206</v>
      </c>
      <c r="C93" s="77">
        <v>25.25</v>
      </c>
      <c r="D93" s="77">
        <v>27.57</v>
      </c>
      <c r="E93" s="78">
        <v>931.88</v>
      </c>
      <c r="F93" s="78">
        <v>960</v>
      </c>
      <c r="G93" s="78">
        <v>1177.0999999999999</v>
      </c>
      <c r="H93" s="78">
        <v>1213</v>
      </c>
      <c r="I93" s="77">
        <v>22.32</v>
      </c>
      <c r="J93" s="77">
        <v>24.37</v>
      </c>
      <c r="K93" s="78">
        <v>1764.39</v>
      </c>
      <c r="L93" s="78">
        <v>1817</v>
      </c>
      <c r="M93" s="78">
        <v>1454.21</v>
      </c>
      <c r="N93" s="78">
        <v>1498</v>
      </c>
      <c r="O93" s="79" t="s">
        <v>446</v>
      </c>
    </row>
    <row r="94" spans="1:15" ht="78.75" x14ac:dyDescent="0.25">
      <c r="A94" s="75" t="s">
        <v>209</v>
      </c>
      <c r="B94" s="76" t="s">
        <v>208</v>
      </c>
      <c r="C94" s="77">
        <v>20.63</v>
      </c>
      <c r="D94" s="77">
        <v>25.13</v>
      </c>
      <c r="E94" s="78">
        <v>686.92</v>
      </c>
      <c r="F94" s="78">
        <v>759.93</v>
      </c>
      <c r="G94" s="78">
        <v>683.6</v>
      </c>
      <c r="H94" s="78">
        <v>756.61</v>
      </c>
      <c r="I94" s="77">
        <v>16.37</v>
      </c>
      <c r="J94" s="77">
        <v>18.100000000000001</v>
      </c>
      <c r="K94" s="78">
        <v>1061.8499999999999</v>
      </c>
      <c r="L94" s="78">
        <v>1158.68</v>
      </c>
      <c r="M94" s="78">
        <v>948.96</v>
      </c>
      <c r="N94" s="78">
        <v>1109.96</v>
      </c>
      <c r="O94" s="79" t="s">
        <v>447</v>
      </c>
    </row>
    <row r="95" spans="1:15" ht="78.75" x14ac:dyDescent="0.25">
      <c r="A95" s="75" t="s">
        <v>211</v>
      </c>
      <c r="B95" s="76" t="s">
        <v>210</v>
      </c>
      <c r="C95" s="77">
        <v>18.329999999999998</v>
      </c>
      <c r="D95" s="77">
        <v>19.86</v>
      </c>
      <c r="E95" s="78">
        <v>617.79</v>
      </c>
      <c r="F95" s="78">
        <v>653.80999999999995</v>
      </c>
      <c r="G95" s="78">
        <v>660.27</v>
      </c>
      <c r="H95" s="78">
        <v>715.69</v>
      </c>
      <c r="I95" s="77">
        <v>17.100000000000001</v>
      </c>
      <c r="J95" s="77">
        <v>18.079999999999998</v>
      </c>
      <c r="K95" s="78">
        <v>1295.3599999999999</v>
      </c>
      <c r="L95" s="78">
        <v>1345.42</v>
      </c>
      <c r="M95" s="78">
        <v>1375.78</v>
      </c>
      <c r="N95" s="78">
        <v>1558.69</v>
      </c>
      <c r="O95" s="79" t="s">
        <v>448</v>
      </c>
    </row>
    <row r="96" spans="1:15" ht="31.5" x14ac:dyDescent="0.25">
      <c r="A96" s="75" t="s">
        <v>213</v>
      </c>
      <c r="B96" s="76" t="s">
        <v>212</v>
      </c>
      <c r="C96" s="77">
        <v>20.83</v>
      </c>
      <c r="D96" s="77">
        <v>22.46</v>
      </c>
      <c r="E96" s="78">
        <v>676.92</v>
      </c>
      <c r="F96" s="78">
        <v>741.75</v>
      </c>
      <c r="G96" s="78">
        <v>880.3</v>
      </c>
      <c r="H96" s="78">
        <v>1010.15</v>
      </c>
      <c r="I96" s="77">
        <v>18.48</v>
      </c>
      <c r="J96" s="77">
        <v>20.05</v>
      </c>
      <c r="K96" s="78">
        <v>1742.58</v>
      </c>
      <c r="L96" s="78">
        <v>1928.73</v>
      </c>
      <c r="M96" s="78">
        <v>2668.04</v>
      </c>
      <c r="N96" s="78">
        <v>3261.85</v>
      </c>
      <c r="O96" s="79" t="s">
        <v>449</v>
      </c>
    </row>
    <row r="97" spans="1:15" ht="31.5" x14ac:dyDescent="0.25">
      <c r="A97" s="75" t="s">
        <v>215</v>
      </c>
      <c r="B97" s="76" t="s">
        <v>214</v>
      </c>
      <c r="C97" s="77">
        <v>17.82</v>
      </c>
      <c r="D97" s="77">
        <v>21</v>
      </c>
      <c r="E97" s="78">
        <v>644.03</v>
      </c>
      <c r="F97" s="78">
        <v>698.13</v>
      </c>
      <c r="G97" s="78">
        <v>929.62</v>
      </c>
      <c r="H97" s="78">
        <v>1014.22</v>
      </c>
      <c r="I97" s="77">
        <v>18.16</v>
      </c>
      <c r="J97" s="77">
        <v>19.809999999999999</v>
      </c>
      <c r="K97" s="78">
        <v>1536.95</v>
      </c>
      <c r="L97" s="78">
        <v>1635.31</v>
      </c>
      <c r="M97" s="78">
        <v>1547.1</v>
      </c>
      <c r="N97" s="78">
        <v>1646.11</v>
      </c>
      <c r="O97" s="79" t="s">
        <v>450</v>
      </c>
    </row>
    <row r="98" spans="1:15" ht="63" x14ac:dyDescent="0.25">
      <c r="A98" s="75" t="s">
        <v>217</v>
      </c>
      <c r="B98" s="76" t="s">
        <v>216</v>
      </c>
      <c r="C98" s="77">
        <v>25.2</v>
      </c>
      <c r="D98" s="77">
        <v>27.47</v>
      </c>
      <c r="E98" s="78">
        <v>937.47</v>
      </c>
      <c r="F98" s="78">
        <v>967.88</v>
      </c>
      <c r="G98" s="78">
        <v>989.4</v>
      </c>
      <c r="H98" s="78">
        <v>1057.6199999999999</v>
      </c>
      <c r="I98" s="77">
        <v>19.64</v>
      </c>
      <c r="J98" s="77">
        <v>21.34</v>
      </c>
      <c r="K98" s="78">
        <v>1966.33</v>
      </c>
      <c r="L98" s="78">
        <v>1952.24</v>
      </c>
      <c r="M98" s="78">
        <v>1242.6500000000001</v>
      </c>
      <c r="N98" s="78">
        <v>1245.3800000000001</v>
      </c>
      <c r="O98" s="79" t="s">
        <v>451</v>
      </c>
    </row>
    <row r="99" spans="1:15" ht="47.25" x14ac:dyDescent="0.25">
      <c r="A99" s="75" t="s">
        <v>219</v>
      </c>
      <c r="B99" s="76" t="s">
        <v>218</v>
      </c>
      <c r="C99" s="77">
        <v>18.21</v>
      </c>
      <c r="D99" s="77">
        <v>19.559999999999999</v>
      </c>
      <c r="E99" s="78">
        <v>738.49</v>
      </c>
      <c r="F99" s="78">
        <v>786.86</v>
      </c>
      <c r="G99" s="78">
        <v>991.94</v>
      </c>
      <c r="H99" s="78">
        <v>1126.6600000000001</v>
      </c>
      <c r="I99" s="77">
        <v>17.03</v>
      </c>
      <c r="J99" s="77">
        <v>18.43</v>
      </c>
      <c r="K99" s="78">
        <v>1605.51</v>
      </c>
      <c r="L99" s="78">
        <v>1770.3</v>
      </c>
      <c r="M99" s="78">
        <v>1238.71</v>
      </c>
      <c r="N99" s="78">
        <v>1345.22</v>
      </c>
      <c r="O99" s="79" t="s">
        <v>452</v>
      </c>
    </row>
    <row r="100" spans="1:15" ht="31.5" x14ac:dyDescent="0.25">
      <c r="A100" s="75" t="s">
        <v>221</v>
      </c>
      <c r="B100" s="76" t="s">
        <v>220</v>
      </c>
      <c r="C100" s="77">
        <v>19.989999999999998</v>
      </c>
      <c r="D100" s="77">
        <v>22.15</v>
      </c>
      <c r="E100" s="78">
        <v>739.25</v>
      </c>
      <c r="F100" s="78">
        <v>810.53</v>
      </c>
      <c r="G100" s="78">
        <v>828.65</v>
      </c>
      <c r="H100" s="78">
        <v>928.77</v>
      </c>
      <c r="I100" s="77">
        <v>17.54</v>
      </c>
      <c r="J100" s="77">
        <v>19.309999999999999</v>
      </c>
      <c r="K100" s="78">
        <v>1436.98</v>
      </c>
      <c r="L100" s="78">
        <v>1566.14</v>
      </c>
      <c r="M100" s="78">
        <v>1021.26</v>
      </c>
      <c r="N100" s="78">
        <v>1322.29</v>
      </c>
      <c r="O100" s="79" t="s">
        <v>453</v>
      </c>
    </row>
    <row r="101" spans="1:15" ht="189" x14ac:dyDescent="0.25">
      <c r="A101" s="75" t="s">
        <v>223</v>
      </c>
      <c r="B101" s="76" t="s">
        <v>222</v>
      </c>
      <c r="C101" s="77">
        <v>20.32</v>
      </c>
      <c r="D101" s="77">
        <v>22.32</v>
      </c>
      <c r="E101" s="78">
        <v>786.06</v>
      </c>
      <c r="F101" s="78">
        <v>852.88</v>
      </c>
      <c r="G101" s="78">
        <v>822.66</v>
      </c>
      <c r="H101" s="78">
        <v>948.86</v>
      </c>
      <c r="I101" s="77">
        <v>21.41</v>
      </c>
      <c r="J101" s="77">
        <v>22.59</v>
      </c>
      <c r="K101" s="78">
        <v>986.99</v>
      </c>
      <c r="L101" s="78">
        <v>1051.3499999999999</v>
      </c>
      <c r="M101" s="78">
        <v>1216.3</v>
      </c>
      <c r="N101" s="78">
        <v>1307.52</v>
      </c>
      <c r="O101" s="79" t="s">
        <v>454</v>
      </c>
    </row>
    <row r="102" spans="1:15" ht="63" x14ac:dyDescent="0.25">
      <c r="A102" s="75" t="s">
        <v>225</v>
      </c>
      <c r="B102" s="76" t="s">
        <v>224</v>
      </c>
      <c r="C102" s="77">
        <v>19.72</v>
      </c>
      <c r="D102" s="77">
        <v>21.72</v>
      </c>
      <c r="E102" s="78">
        <v>856.12</v>
      </c>
      <c r="F102" s="78">
        <v>893.81</v>
      </c>
      <c r="G102" s="78">
        <v>891.55</v>
      </c>
      <c r="H102" s="78">
        <v>910.09</v>
      </c>
      <c r="I102" s="77">
        <v>16.940000000000001</v>
      </c>
      <c r="J102" s="77">
        <v>18.329999999999998</v>
      </c>
      <c r="K102" s="78">
        <v>1098.18</v>
      </c>
      <c r="L102" s="78">
        <v>1100.3499999999999</v>
      </c>
      <c r="M102" s="78">
        <v>1208.8599999999999</v>
      </c>
      <c r="N102" s="78">
        <v>1424.9</v>
      </c>
      <c r="O102" s="79" t="s">
        <v>455</v>
      </c>
    </row>
    <row r="103" spans="1:15" ht="141.75" x14ac:dyDescent="0.25">
      <c r="A103" s="75" t="s">
        <v>227</v>
      </c>
      <c r="B103" s="76" t="s">
        <v>226</v>
      </c>
      <c r="C103" s="77">
        <v>19.52</v>
      </c>
      <c r="D103" s="77">
        <v>20.95</v>
      </c>
      <c r="E103" s="78">
        <v>953.57</v>
      </c>
      <c r="F103" s="78">
        <v>1022.23</v>
      </c>
      <c r="G103" s="78">
        <v>856.45</v>
      </c>
      <c r="H103" s="78">
        <v>959.23</v>
      </c>
      <c r="I103" s="77">
        <v>25.64</v>
      </c>
      <c r="J103" s="77">
        <v>27.69</v>
      </c>
      <c r="K103" s="78">
        <v>1659.92</v>
      </c>
      <c r="L103" s="78">
        <v>1751.55</v>
      </c>
      <c r="M103" s="78">
        <v>1096.78</v>
      </c>
      <c r="N103" s="78">
        <v>1195.3800000000001</v>
      </c>
      <c r="O103" s="79" t="s">
        <v>456</v>
      </c>
    </row>
    <row r="104" spans="1:15" x14ac:dyDescent="0.25">
      <c r="A104" s="75" t="s">
        <v>229</v>
      </c>
      <c r="B104" s="76" t="s">
        <v>228</v>
      </c>
      <c r="C104" s="77">
        <v>18.37</v>
      </c>
      <c r="D104" s="77">
        <v>20</v>
      </c>
      <c r="E104" s="78">
        <v>691.15</v>
      </c>
      <c r="F104" s="78">
        <v>765.3</v>
      </c>
      <c r="G104" s="78">
        <v>691.15</v>
      </c>
      <c r="H104" s="78">
        <v>765.3</v>
      </c>
      <c r="I104" s="77">
        <v>16.920000000000002</v>
      </c>
      <c r="J104" s="77">
        <v>18.440000000000001</v>
      </c>
      <c r="K104" s="78">
        <v>708.83</v>
      </c>
      <c r="L104" s="78">
        <v>780.38</v>
      </c>
      <c r="M104" s="78">
        <v>708.83</v>
      </c>
      <c r="N104" s="78">
        <v>780.38</v>
      </c>
      <c r="O104" s="79" t="s">
        <v>366</v>
      </c>
    </row>
    <row r="105" spans="1:15" ht="141.75" x14ac:dyDescent="0.25">
      <c r="A105" s="75" t="s">
        <v>231</v>
      </c>
      <c r="B105" s="76" t="s">
        <v>230</v>
      </c>
      <c r="C105" s="77">
        <v>20.27</v>
      </c>
      <c r="D105" s="77">
        <v>21.49</v>
      </c>
      <c r="E105" s="78">
        <v>1099.77</v>
      </c>
      <c r="F105" s="78">
        <v>1182</v>
      </c>
      <c r="G105" s="78">
        <v>1107.76</v>
      </c>
      <c r="H105" s="78">
        <v>1191.32</v>
      </c>
      <c r="I105" s="77">
        <v>20.56</v>
      </c>
      <c r="J105" s="77">
        <v>21.79</v>
      </c>
      <c r="K105" s="78">
        <v>1547.03</v>
      </c>
      <c r="L105" s="78">
        <v>1640.39</v>
      </c>
      <c r="M105" s="78">
        <v>1229.6199999999999</v>
      </c>
      <c r="N105" s="78">
        <v>1303.4000000000001</v>
      </c>
      <c r="O105" s="79" t="s">
        <v>457</v>
      </c>
    </row>
    <row r="106" spans="1:15" x14ac:dyDescent="0.25">
      <c r="A106" s="75" t="s">
        <v>233</v>
      </c>
      <c r="B106" s="76" t="s">
        <v>232</v>
      </c>
      <c r="C106" s="77">
        <v>18.079999999999998</v>
      </c>
      <c r="D106" s="77">
        <v>21</v>
      </c>
      <c r="E106" s="78">
        <v>573</v>
      </c>
      <c r="F106" s="78">
        <v>668</v>
      </c>
      <c r="G106" s="78">
        <v>624</v>
      </c>
      <c r="H106" s="78">
        <v>725</v>
      </c>
      <c r="I106" s="77">
        <v>17.079999999999998</v>
      </c>
      <c r="J106" s="77">
        <v>20.02</v>
      </c>
      <c r="K106" s="78">
        <v>573</v>
      </c>
      <c r="L106" s="78">
        <v>668</v>
      </c>
      <c r="M106" s="78">
        <v>624</v>
      </c>
      <c r="N106" s="78">
        <v>725</v>
      </c>
      <c r="O106" s="79" t="s">
        <v>366</v>
      </c>
    </row>
    <row r="107" spans="1:15" ht="63" x14ac:dyDescent="0.25">
      <c r="A107" s="75" t="s">
        <v>235</v>
      </c>
      <c r="B107" s="76" t="s">
        <v>234</v>
      </c>
      <c r="C107" s="77">
        <v>18.36</v>
      </c>
      <c r="D107" s="77">
        <v>22.36</v>
      </c>
      <c r="E107" s="78">
        <v>570.77</v>
      </c>
      <c r="F107" s="78">
        <v>627.64</v>
      </c>
      <c r="G107" s="78">
        <v>602.19000000000005</v>
      </c>
      <c r="H107" s="78">
        <v>656.5</v>
      </c>
      <c r="I107" s="77">
        <v>17.66</v>
      </c>
      <c r="J107" s="77">
        <v>19.43</v>
      </c>
      <c r="K107" s="78">
        <v>1318.93</v>
      </c>
      <c r="L107" s="78">
        <v>1537.2</v>
      </c>
      <c r="M107" s="78">
        <v>1276.44</v>
      </c>
      <c r="N107" s="78">
        <v>1649.81</v>
      </c>
      <c r="O107" s="79" t="s">
        <v>458</v>
      </c>
    </row>
    <row r="108" spans="1:15" ht="31.5" x14ac:dyDescent="0.25">
      <c r="A108" s="75" t="s">
        <v>237</v>
      </c>
      <c r="B108" s="76" t="s">
        <v>236</v>
      </c>
      <c r="C108" s="77">
        <v>18.79</v>
      </c>
      <c r="D108" s="77">
        <v>22</v>
      </c>
      <c r="E108" s="78">
        <v>523</v>
      </c>
      <c r="F108" s="78">
        <v>775</v>
      </c>
      <c r="G108" s="78">
        <v>608</v>
      </c>
      <c r="H108" s="78">
        <v>900</v>
      </c>
      <c r="I108" s="77">
        <v>16.84</v>
      </c>
      <c r="J108" s="77">
        <v>17.559999999999999</v>
      </c>
      <c r="K108" s="78">
        <v>1093.3599999999999</v>
      </c>
      <c r="L108" s="78">
        <v>1146.72</v>
      </c>
      <c r="M108" s="78" t="s">
        <v>420</v>
      </c>
      <c r="N108" s="78" t="s">
        <v>420</v>
      </c>
      <c r="O108" s="79" t="s">
        <v>459</v>
      </c>
    </row>
    <row r="109" spans="1:15" ht="47.25" x14ac:dyDescent="0.25">
      <c r="A109" s="75" t="s">
        <v>239</v>
      </c>
      <c r="B109" s="76" t="s">
        <v>238</v>
      </c>
      <c r="C109" s="77">
        <v>17.48</v>
      </c>
      <c r="D109" s="77">
        <v>21.5</v>
      </c>
      <c r="E109" s="78">
        <v>543.91</v>
      </c>
      <c r="F109" s="78">
        <v>645.75</v>
      </c>
      <c r="G109" s="78">
        <v>543.91</v>
      </c>
      <c r="H109" s="78">
        <v>677.11</v>
      </c>
      <c r="I109" s="77">
        <v>15.45</v>
      </c>
      <c r="J109" s="77">
        <v>17.14</v>
      </c>
      <c r="K109" s="78">
        <v>1177.48</v>
      </c>
      <c r="L109" s="78">
        <v>1295.23</v>
      </c>
      <c r="M109" s="78">
        <v>1705</v>
      </c>
      <c r="N109" s="78">
        <v>1875.5</v>
      </c>
      <c r="O109" s="79" t="s">
        <v>460</v>
      </c>
    </row>
    <row r="110" spans="1:15" x14ac:dyDescent="0.25">
      <c r="A110" s="75" t="s">
        <v>241</v>
      </c>
      <c r="B110" s="76" t="s">
        <v>240</v>
      </c>
      <c r="C110" s="77">
        <v>16.920000000000002</v>
      </c>
      <c r="D110" s="77">
        <v>18.399999999999999</v>
      </c>
      <c r="E110" s="78">
        <v>603</v>
      </c>
      <c r="F110" s="78">
        <v>745.67</v>
      </c>
      <c r="G110" s="78">
        <v>668</v>
      </c>
      <c r="H110" s="78">
        <v>738.11</v>
      </c>
      <c r="I110" s="77">
        <v>16</v>
      </c>
      <c r="J110" s="77">
        <v>17.079999999999998</v>
      </c>
      <c r="K110" s="78">
        <v>1224.19</v>
      </c>
      <c r="L110" s="78">
        <v>1451.68</v>
      </c>
      <c r="M110" s="78">
        <v>1028.79</v>
      </c>
      <c r="N110" s="78">
        <v>1134.0899999999999</v>
      </c>
      <c r="O110" s="79" t="s">
        <v>366</v>
      </c>
    </row>
    <row r="111" spans="1:15" ht="126" x14ac:dyDescent="0.25">
      <c r="A111" s="75" t="s">
        <v>243</v>
      </c>
      <c r="B111" s="76" t="s">
        <v>242</v>
      </c>
      <c r="C111" s="77">
        <v>18.440000000000001</v>
      </c>
      <c r="D111" s="77">
        <v>21.56</v>
      </c>
      <c r="E111" s="78">
        <v>602.24</v>
      </c>
      <c r="F111" s="78">
        <v>692.4</v>
      </c>
      <c r="G111" s="78">
        <v>613.39</v>
      </c>
      <c r="H111" s="78">
        <v>705.3</v>
      </c>
      <c r="I111" s="77">
        <v>16.760000000000002</v>
      </c>
      <c r="J111" s="77">
        <v>18.41</v>
      </c>
      <c r="K111" s="78">
        <v>597.98</v>
      </c>
      <c r="L111" s="78">
        <v>692.4</v>
      </c>
      <c r="M111" s="78">
        <v>609.12</v>
      </c>
      <c r="N111" s="78">
        <v>705.3</v>
      </c>
      <c r="O111" s="79" t="s">
        <v>461</v>
      </c>
    </row>
    <row r="112" spans="1:15" ht="126" x14ac:dyDescent="0.25">
      <c r="A112" s="75" t="s">
        <v>245</v>
      </c>
      <c r="B112" s="76" t="s">
        <v>244</v>
      </c>
      <c r="C112" s="77">
        <v>19.25</v>
      </c>
      <c r="D112" s="77">
        <v>21</v>
      </c>
      <c r="E112" s="78">
        <v>611</v>
      </c>
      <c r="F112" s="78">
        <v>681</v>
      </c>
      <c r="G112" s="78">
        <v>750</v>
      </c>
      <c r="H112" s="78">
        <v>836</v>
      </c>
      <c r="I112" s="77">
        <v>19.25</v>
      </c>
      <c r="J112" s="77">
        <v>21</v>
      </c>
      <c r="K112" s="78">
        <v>1631.81</v>
      </c>
      <c r="L112" s="78">
        <v>1791.73</v>
      </c>
      <c r="M112" s="78">
        <v>1099.18</v>
      </c>
      <c r="N112" s="78">
        <v>1206.9000000000001</v>
      </c>
      <c r="O112" s="79" t="s">
        <v>462</v>
      </c>
    </row>
    <row r="113" spans="1:15" ht="63" x14ac:dyDescent="0.25">
      <c r="A113" s="75" t="s">
        <v>247</v>
      </c>
      <c r="B113" s="76" t="s">
        <v>246</v>
      </c>
      <c r="C113" s="77">
        <v>20.8</v>
      </c>
      <c r="D113" s="77">
        <v>23.3</v>
      </c>
      <c r="E113" s="78">
        <v>726.02</v>
      </c>
      <c r="F113" s="78">
        <v>739.61</v>
      </c>
      <c r="G113" s="78">
        <v>987.24</v>
      </c>
      <c r="H113" s="78">
        <v>997.96</v>
      </c>
      <c r="I113" s="77">
        <v>18.34</v>
      </c>
      <c r="J113" s="77">
        <v>19.32</v>
      </c>
      <c r="K113" s="78">
        <v>1482.27</v>
      </c>
      <c r="L113" s="78">
        <v>1528.83</v>
      </c>
      <c r="M113" s="78">
        <v>1192.21</v>
      </c>
      <c r="N113" s="78">
        <v>1273.08</v>
      </c>
      <c r="O113" s="79" t="s">
        <v>463</v>
      </c>
    </row>
    <row r="114" spans="1:15" x14ac:dyDescent="0.25">
      <c r="A114" s="75" t="s">
        <v>249</v>
      </c>
      <c r="B114" s="76" t="s">
        <v>248</v>
      </c>
      <c r="C114" s="77">
        <v>17.690000000000001</v>
      </c>
      <c r="D114" s="77">
        <v>18.93</v>
      </c>
      <c r="E114" s="78">
        <v>870.3</v>
      </c>
      <c r="F114" s="78">
        <v>931.22</v>
      </c>
      <c r="G114" s="78">
        <v>976.3</v>
      </c>
      <c r="H114" s="78">
        <v>1044.6400000000001</v>
      </c>
      <c r="I114" s="77">
        <v>17.260000000000002</v>
      </c>
      <c r="J114" s="77">
        <v>18.47</v>
      </c>
      <c r="K114" s="78">
        <v>1665.37</v>
      </c>
      <c r="L114" s="78">
        <v>1781.95</v>
      </c>
      <c r="M114" s="78">
        <v>1259.1300000000001</v>
      </c>
      <c r="N114" s="78">
        <v>1347.27</v>
      </c>
      <c r="O114" s="79" t="s">
        <v>464</v>
      </c>
    </row>
    <row r="115" spans="1:15" ht="31.5" x14ac:dyDescent="0.25">
      <c r="A115" s="75" t="s">
        <v>251</v>
      </c>
      <c r="B115" s="76" t="s">
        <v>250</v>
      </c>
      <c r="C115" s="77">
        <v>20.12</v>
      </c>
      <c r="D115" s="77">
        <v>22.92</v>
      </c>
      <c r="E115" s="78">
        <v>748.26</v>
      </c>
      <c r="F115" s="78">
        <v>856.17</v>
      </c>
      <c r="G115" s="78">
        <v>808.38</v>
      </c>
      <c r="H115" s="78">
        <v>944.77</v>
      </c>
      <c r="I115" s="77">
        <v>18.059999999999999</v>
      </c>
      <c r="J115" s="77">
        <v>19.399999999999999</v>
      </c>
      <c r="K115" s="78">
        <v>1877.48</v>
      </c>
      <c r="L115" s="78">
        <v>2171.7399999999998</v>
      </c>
      <c r="M115" s="78">
        <v>991.6</v>
      </c>
      <c r="N115" s="78">
        <v>1513.87</v>
      </c>
      <c r="O115" s="79" t="s">
        <v>465</v>
      </c>
    </row>
    <row r="116" spans="1:15" ht="110.25" x14ac:dyDescent="0.25">
      <c r="A116" s="75" t="s">
        <v>253</v>
      </c>
      <c r="B116" s="76" t="s">
        <v>252</v>
      </c>
      <c r="C116" s="77">
        <v>22.16</v>
      </c>
      <c r="D116" s="77">
        <v>25</v>
      </c>
      <c r="E116" s="78">
        <v>703</v>
      </c>
      <c r="F116" s="78">
        <v>950</v>
      </c>
      <c r="G116" s="78">
        <v>728</v>
      </c>
      <c r="H116" s="78">
        <v>1000</v>
      </c>
      <c r="I116" s="77">
        <v>18.079999999999998</v>
      </c>
      <c r="J116" s="77">
        <v>19.89</v>
      </c>
      <c r="K116" s="78">
        <v>1541</v>
      </c>
      <c r="L116" s="78">
        <v>1649</v>
      </c>
      <c r="M116" s="78">
        <v>1544</v>
      </c>
      <c r="N116" s="78">
        <v>1652</v>
      </c>
      <c r="O116" s="79" t="s">
        <v>466</v>
      </c>
    </row>
    <row r="117" spans="1:15" ht="78.75" x14ac:dyDescent="0.25">
      <c r="A117" s="75" t="s">
        <v>255</v>
      </c>
      <c r="B117" s="76" t="s">
        <v>254</v>
      </c>
      <c r="C117" s="77">
        <v>24.05</v>
      </c>
      <c r="D117" s="77">
        <v>26.64</v>
      </c>
      <c r="E117" s="78">
        <v>979</v>
      </c>
      <c r="F117" s="78">
        <v>1034</v>
      </c>
      <c r="G117" s="78">
        <v>1061</v>
      </c>
      <c r="H117" s="78">
        <v>1146</v>
      </c>
      <c r="I117" s="77">
        <v>28.83</v>
      </c>
      <c r="J117" s="77">
        <v>31.16</v>
      </c>
      <c r="K117" s="78">
        <v>1864</v>
      </c>
      <c r="L117" s="78">
        <v>1935</v>
      </c>
      <c r="M117" s="78">
        <v>1601</v>
      </c>
      <c r="N117" s="78">
        <v>1689</v>
      </c>
      <c r="O117" s="79" t="s">
        <v>467</v>
      </c>
    </row>
    <row r="118" spans="1:15" x14ac:dyDescent="0.25">
      <c r="A118" s="75" t="s">
        <v>257</v>
      </c>
      <c r="B118" s="76" t="s">
        <v>256</v>
      </c>
      <c r="C118" s="77">
        <v>17.78</v>
      </c>
      <c r="D118" s="77">
        <v>19.53</v>
      </c>
      <c r="E118" s="78">
        <v>683.4</v>
      </c>
      <c r="F118" s="78">
        <v>750.71</v>
      </c>
      <c r="G118" s="78">
        <v>892.59</v>
      </c>
      <c r="H118" s="78">
        <v>968.59</v>
      </c>
      <c r="I118" s="77">
        <v>17.95</v>
      </c>
      <c r="J118" s="77">
        <v>19.7</v>
      </c>
      <c r="K118" s="78">
        <v>1503.67</v>
      </c>
      <c r="L118" s="78">
        <v>1651.16</v>
      </c>
      <c r="M118" s="78">
        <v>1830</v>
      </c>
      <c r="N118" s="78">
        <v>2009.5</v>
      </c>
      <c r="O118" s="79" t="s">
        <v>366</v>
      </c>
    </row>
    <row r="119" spans="1:15" ht="63" x14ac:dyDescent="0.25">
      <c r="A119" s="75" t="s">
        <v>259</v>
      </c>
      <c r="B119" s="76" t="s">
        <v>258</v>
      </c>
      <c r="C119" s="77">
        <v>19.78</v>
      </c>
      <c r="D119" s="77">
        <v>20.87</v>
      </c>
      <c r="E119" s="78">
        <v>842.04</v>
      </c>
      <c r="F119" s="78">
        <v>887.87</v>
      </c>
      <c r="G119" s="78">
        <v>1011.58</v>
      </c>
      <c r="H119" s="78">
        <v>1059.9100000000001</v>
      </c>
      <c r="I119" s="77">
        <v>19.32</v>
      </c>
      <c r="J119" s="77">
        <v>20.41</v>
      </c>
      <c r="K119" s="78">
        <v>1347.56</v>
      </c>
      <c r="L119" s="78">
        <v>1318.33</v>
      </c>
      <c r="M119" s="78">
        <v>1279.5</v>
      </c>
      <c r="N119" s="78">
        <v>1105.77</v>
      </c>
      <c r="O119" s="79" t="s">
        <v>468</v>
      </c>
    </row>
    <row r="120" spans="1:15" x14ac:dyDescent="0.25">
      <c r="A120" s="75" t="s">
        <v>261</v>
      </c>
      <c r="B120" s="76" t="s">
        <v>260</v>
      </c>
      <c r="C120" s="77">
        <v>19</v>
      </c>
      <c r="D120" s="77">
        <v>20.84</v>
      </c>
      <c r="E120" s="78">
        <v>576.45000000000005</v>
      </c>
      <c r="F120" s="78">
        <v>632.38</v>
      </c>
      <c r="G120" s="78">
        <v>576.45000000000005</v>
      </c>
      <c r="H120" s="78">
        <v>632.38</v>
      </c>
      <c r="I120" s="77">
        <v>17.5</v>
      </c>
      <c r="J120" s="77">
        <v>18.77</v>
      </c>
      <c r="K120" s="78">
        <v>915.66</v>
      </c>
      <c r="L120" s="78">
        <v>990.52</v>
      </c>
      <c r="M120" s="78">
        <v>809.45</v>
      </c>
      <c r="N120" s="78">
        <v>875.63</v>
      </c>
      <c r="O120" s="79" t="s">
        <v>386</v>
      </c>
    </row>
    <row r="121" spans="1:15" ht="78.75" x14ac:dyDescent="0.25">
      <c r="A121" s="75" t="s">
        <v>263</v>
      </c>
      <c r="B121" s="76" t="s">
        <v>262</v>
      </c>
      <c r="C121" s="77">
        <v>18.690000000000001</v>
      </c>
      <c r="D121" s="77">
        <v>19.920000000000002</v>
      </c>
      <c r="E121" s="78">
        <v>699.21</v>
      </c>
      <c r="F121" s="78">
        <v>866.53</v>
      </c>
      <c r="G121" s="78">
        <v>831.08</v>
      </c>
      <c r="H121" s="78">
        <v>895.6</v>
      </c>
      <c r="I121" s="77">
        <v>16.98</v>
      </c>
      <c r="J121" s="77">
        <v>18.899999999999999</v>
      </c>
      <c r="K121" s="78">
        <v>1078.3900000000001</v>
      </c>
      <c r="L121" s="78">
        <v>1143.0899999999999</v>
      </c>
      <c r="M121" s="78">
        <v>1378.98</v>
      </c>
      <c r="N121" s="78">
        <v>1461.72</v>
      </c>
      <c r="O121" s="79" t="s">
        <v>469</v>
      </c>
    </row>
    <row r="122" spans="1:15" x14ac:dyDescent="0.25">
      <c r="A122" s="75" t="s">
        <v>265</v>
      </c>
      <c r="B122" s="76" t="s">
        <v>264</v>
      </c>
      <c r="C122" s="77">
        <v>18.59</v>
      </c>
      <c r="D122" s="77">
        <v>20.239999999999998</v>
      </c>
      <c r="E122" s="78">
        <v>566</v>
      </c>
      <c r="F122" s="78">
        <v>638</v>
      </c>
      <c r="G122" s="78">
        <v>616</v>
      </c>
      <c r="H122" s="78">
        <v>661</v>
      </c>
      <c r="I122" s="77">
        <v>16.5</v>
      </c>
      <c r="J122" s="77">
        <v>18.37</v>
      </c>
      <c r="K122" s="78">
        <v>566</v>
      </c>
      <c r="L122" s="78">
        <v>638</v>
      </c>
      <c r="M122" s="78">
        <v>616</v>
      </c>
      <c r="N122" s="78">
        <v>661</v>
      </c>
      <c r="O122" s="79" t="s">
        <v>366</v>
      </c>
    </row>
    <row r="123" spans="1:15" ht="31.5" x14ac:dyDescent="0.25">
      <c r="A123" s="75" t="s">
        <v>267</v>
      </c>
      <c r="B123" s="76" t="s">
        <v>266</v>
      </c>
      <c r="C123" s="77">
        <v>20.079999999999998</v>
      </c>
      <c r="D123" s="77">
        <v>21.89</v>
      </c>
      <c r="E123" s="78">
        <v>704.28</v>
      </c>
      <c r="F123" s="78">
        <v>752.27</v>
      </c>
      <c r="G123" s="78">
        <v>883.22</v>
      </c>
      <c r="H123" s="78">
        <v>934.57</v>
      </c>
      <c r="I123" s="77">
        <v>16.09</v>
      </c>
      <c r="J123" s="77">
        <v>17.54</v>
      </c>
      <c r="K123" s="78">
        <v>1323.29</v>
      </c>
      <c r="L123" s="78">
        <v>1441.25</v>
      </c>
      <c r="M123" s="78">
        <v>1120.8</v>
      </c>
      <c r="N123" s="78">
        <v>1161.08</v>
      </c>
      <c r="O123" s="79" t="s">
        <v>470</v>
      </c>
    </row>
    <row r="124" spans="1:15" x14ac:dyDescent="0.25">
      <c r="A124" s="75" t="s">
        <v>269</v>
      </c>
      <c r="B124" s="76" t="s">
        <v>268</v>
      </c>
      <c r="C124" s="77">
        <v>19</v>
      </c>
      <c r="D124" s="77">
        <v>21</v>
      </c>
      <c r="E124" s="78">
        <v>774.78</v>
      </c>
      <c r="F124" s="78">
        <v>853.03</v>
      </c>
      <c r="G124" s="78">
        <v>820.85</v>
      </c>
      <c r="H124" s="78">
        <v>903.76</v>
      </c>
      <c r="I124" s="77">
        <v>17.48</v>
      </c>
      <c r="J124" s="77">
        <v>19.25</v>
      </c>
      <c r="K124" s="78">
        <v>1506.73</v>
      </c>
      <c r="L124" s="78">
        <v>1658.91</v>
      </c>
      <c r="M124" s="78">
        <v>1029.54</v>
      </c>
      <c r="N124" s="78">
        <v>1133.52</v>
      </c>
      <c r="O124" s="79" t="s">
        <v>366</v>
      </c>
    </row>
    <row r="125" spans="1:15" x14ac:dyDescent="0.25">
      <c r="A125" s="75" t="s">
        <v>271</v>
      </c>
      <c r="B125" s="76" t="s">
        <v>270</v>
      </c>
      <c r="C125" s="77">
        <v>17.059999999999999</v>
      </c>
      <c r="D125" s="77">
        <v>18.57</v>
      </c>
      <c r="E125" s="78">
        <v>653.70000000000005</v>
      </c>
      <c r="F125" s="78">
        <v>731.46</v>
      </c>
      <c r="G125" s="78">
        <v>660.88</v>
      </c>
      <c r="H125" s="78">
        <v>743.82</v>
      </c>
      <c r="I125" s="77">
        <v>16.37</v>
      </c>
      <c r="J125" s="77">
        <v>17.82</v>
      </c>
      <c r="K125" s="78">
        <v>1141.46</v>
      </c>
      <c r="L125" s="78">
        <v>1248.07</v>
      </c>
      <c r="M125" s="78">
        <v>1400</v>
      </c>
      <c r="N125" s="78">
        <v>1530.76</v>
      </c>
      <c r="O125" s="79" t="s">
        <v>366</v>
      </c>
    </row>
    <row r="126" spans="1:15" ht="31.5" x14ac:dyDescent="0.25">
      <c r="A126" s="75" t="s">
        <v>273</v>
      </c>
      <c r="B126" s="76" t="s">
        <v>272</v>
      </c>
      <c r="C126" s="77">
        <v>20.100000000000001</v>
      </c>
      <c r="D126" s="77">
        <v>21.84</v>
      </c>
      <c r="E126" s="78">
        <v>602.38</v>
      </c>
      <c r="F126" s="78">
        <v>683.92</v>
      </c>
      <c r="G126" s="78">
        <v>849.82</v>
      </c>
      <c r="H126" s="78">
        <v>927.68</v>
      </c>
      <c r="I126" s="77">
        <v>16.91</v>
      </c>
      <c r="J126" s="77">
        <v>18.36</v>
      </c>
      <c r="K126" s="78">
        <v>1445.04</v>
      </c>
      <c r="L126" s="78">
        <v>1502.84</v>
      </c>
      <c r="M126" s="78">
        <v>1993.57</v>
      </c>
      <c r="N126" s="78">
        <v>2073.31</v>
      </c>
      <c r="O126" s="79" t="s">
        <v>471</v>
      </c>
    </row>
    <row r="127" spans="1:15" ht="78.75" x14ac:dyDescent="0.25">
      <c r="A127" s="75" t="s">
        <v>275</v>
      </c>
      <c r="B127" s="76" t="s">
        <v>274</v>
      </c>
      <c r="C127" s="77">
        <v>22.17</v>
      </c>
      <c r="D127" s="77">
        <v>22.57</v>
      </c>
      <c r="E127" s="78">
        <v>864.46</v>
      </c>
      <c r="F127" s="78">
        <v>905.13</v>
      </c>
      <c r="G127" s="78">
        <v>911.79</v>
      </c>
      <c r="H127" s="78">
        <v>959.38</v>
      </c>
      <c r="I127" s="77">
        <v>17.88</v>
      </c>
      <c r="J127" s="77">
        <v>18.22</v>
      </c>
      <c r="K127" s="78">
        <v>1371.29</v>
      </c>
      <c r="L127" s="78">
        <v>1405.42</v>
      </c>
      <c r="M127" s="78">
        <v>1137.8499999999999</v>
      </c>
      <c r="N127" s="78">
        <v>1235.45</v>
      </c>
      <c r="O127" s="79" t="s">
        <v>472</v>
      </c>
    </row>
    <row r="128" spans="1:15" x14ac:dyDescent="0.25">
      <c r="A128" s="75" t="s">
        <v>277</v>
      </c>
      <c r="B128" s="76" t="s">
        <v>276</v>
      </c>
      <c r="C128" s="77">
        <v>16.72</v>
      </c>
      <c r="D128" s="77">
        <v>19.059999999999999</v>
      </c>
      <c r="E128" s="78">
        <v>731.88</v>
      </c>
      <c r="F128" s="78">
        <v>816.05</v>
      </c>
      <c r="G128" s="78">
        <v>737.26</v>
      </c>
      <c r="H128" s="78">
        <v>822.05</v>
      </c>
      <c r="I128" s="77">
        <v>16.72</v>
      </c>
      <c r="J128" s="77">
        <v>18.559999999999999</v>
      </c>
      <c r="K128" s="78">
        <v>1427.05</v>
      </c>
      <c r="L128" s="78">
        <v>1591.16</v>
      </c>
      <c r="M128" s="78">
        <v>1194.9100000000001</v>
      </c>
      <c r="N128" s="78">
        <v>1332.32</v>
      </c>
      <c r="O128" s="79" t="s">
        <v>366</v>
      </c>
    </row>
    <row r="129" spans="1:15" ht="63" x14ac:dyDescent="0.25">
      <c r="A129" s="75" t="s">
        <v>279</v>
      </c>
      <c r="B129" s="76" t="s">
        <v>278</v>
      </c>
      <c r="C129" s="77">
        <v>22.13</v>
      </c>
      <c r="D129" s="77">
        <v>23.99</v>
      </c>
      <c r="E129" s="78">
        <v>815.35</v>
      </c>
      <c r="F129" s="78">
        <v>876.29</v>
      </c>
      <c r="G129" s="78">
        <v>865.97</v>
      </c>
      <c r="H129" s="78">
        <v>927.79</v>
      </c>
      <c r="I129" s="77">
        <v>18.649999999999999</v>
      </c>
      <c r="J129" s="77">
        <v>20.02</v>
      </c>
      <c r="K129" s="78">
        <v>1703.74</v>
      </c>
      <c r="L129" s="78">
        <v>1848.28</v>
      </c>
      <c r="M129" s="78">
        <v>1214.82</v>
      </c>
      <c r="N129" s="78">
        <v>1274.23</v>
      </c>
      <c r="O129" s="79" t="s">
        <v>473</v>
      </c>
    </row>
    <row r="130" spans="1:15" ht="63" x14ac:dyDescent="0.25">
      <c r="A130" s="75" t="s">
        <v>281</v>
      </c>
      <c r="B130" s="76" t="s">
        <v>280</v>
      </c>
      <c r="C130" s="77">
        <v>20.420000000000002</v>
      </c>
      <c r="D130" s="77">
        <v>22.01</v>
      </c>
      <c r="E130" s="78">
        <v>814</v>
      </c>
      <c r="F130" s="78">
        <v>877.49</v>
      </c>
      <c r="G130" s="78">
        <v>832</v>
      </c>
      <c r="H130" s="78">
        <v>896.9</v>
      </c>
      <c r="I130" s="77">
        <v>17.7</v>
      </c>
      <c r="J130" s="77">
        <v>17.7</v>
      </c>
      <c r="K130" s="78">
        <v>1527.88</v>
      </c>
      <c r="L130" s="78">
        <v>1527.88</v>
      </c>
      <c r="M130" s="78">
        <v>1024.48</v>
      </c>
      <c r="N130" s="78">
        <v>1024.48</v>
      </c>
      <c r="O130" s="79" t="s">
        <v>474</v>
      </c>
    </row>
    <row r="131" spans="1:15" x14ac:dyDescent="0.25">
      <c r="A131" s="75" t="s">
        <v>283</v>
      </c>
      <c r="B131" s="76" t="s">
        <v>282</v>
      </c>
      <c r="C131" s="77">
        <v>21</v>
      </c>
      <c r="D131" s="77">
        <v>23.52</v>
      </c>
      <c r="E131" s="78">
        <v>667.18</v>
      </c>
      <c r="F131" s="78">
        <v>747.24</v>
      </c>
      <c r="G131" s="78">
        <v>667.18</v>
      </c>
      <c r="H131" s="78">
        <v>747.24</v>
      </c>
      <c r="I131" s="77">
        <v>17.87</v>
      </c>
      <c r="J131" s="77">
        <v>20</v>
      </c>
      <c r="K131" s="78">
        <v>640.03</v>
      </c>
      <c r="L131" s="78">
        <v>716.83</v>
      </c>
      <c r="M131" s="78">
        <v>640.03</v>
      </c>
      <c r="N131" s="78">
        <v>716.83</v>
      </c>
      <c r="O131" s="79" t="s">
        <v>475</v>
      </c>
    </row>
    <row r="132" spans="1:15" ht="47.25" x14ac:dyDescent="0.25">
      <c r="A132" s="75" t="s">
        <v>285</v>
      </c>
      <c r="B132" s="76" t="s">
        <v>284</v>
      </c>
      <c r="C132" s="77">
        <v>18.48</v>
      </c>
      <c r="D132" s="77">
        <v>20.329999999999998</v>
      </c>
      <c r="E132" s="78">
        <v>622.16999999999996</v>
      </c>
      <c r="F132" s="78">
        <v>684.39</v>
      </c>
      <c r="G132" s="78">
        <v>799.98</v>
      </c>
      <c r="H132" s="78">
        <v>879.98</v>
      </c>
      <c r="I132" s="77">
        <v>16.79</v>
      </c>
      <c r="J132" s="77">
        <v>17.91</v>
      </c>
      <c r="K132" s="78">
        <v>1421.02</v>
      </c>
      <c r="L132" s="78">
        <v>1516.23</v>
      </c>
      <c r="M132" s="78">
        <v>1047.49</v>
      </c>
      <c r="N132" s="78">
        <v>1117.67</v>
      </c>
      <c r="O132" s="79" t="s">
        <v>476</v>
      </c>
    </row>
    <row r="133" spans="1:15" x14ac:dyDescent="0.25">
      <c r="A133" s="75" t="s">
        <v>287</v>
      </c>
      <c r="B133" s="76" t="s">
        <v>286</v>
      </c>
      <c r="C133" s="77">
        <v>18.600000000000001</v>
      </c>
      <c r="D133" s="77">
        <v>19.600000000000001</v>
      </c>
      <c r="E133" s="78">
        <v>688.5</v>
      </c>
      <c r="F133" s="78">
        <v>709.16</v>
      </c>
      <c r="G133" s="78">
        <v>1170.5899999999999</v>
      </c>
      <c r="H133" s="78">
        <v>1205.71</v>
      </c>
      <c r="I133" s="77">
        <v>18.559999999999999</v>
      </c>
      <c r="J133" s="77">
        <v>19.600000000000001</v>
      </c>
      <c r="K133" s="78">
        <v>1957.16</v>
      </c>
      <c r="L133" s="78">
        <v>2015.87</v>
      </c>
      <c r="M133" s="78">
        <v>1179.6400000000001</v>
      </c>
      <c r="N133" s="78">
        <v>1215.02</v>
      </c>
      <c r="O133" s="79" t="s">
        <v>366</v>
      </c>
    </row>
    <row r="134" spans="1:15" x14ac:dyDescent="0.25">
      <c r="A134" s="75" t="s">
        <v>289</v>
      </c>
      <c r="B134" s="76" t="s">
        <v>288</v>
      </c>
      <c r="C134" s="77">
        <v>18.93</v>
      </c>
      <c r="D134" s="77">
        <v>20.58</v>
      </c>
      <c r="E134" s="78">
        <v>572.23</v>
      </c>
      <c r="F134" s="78">
        <v>622.24</v>
      </c>
      <c r="G134" s="78">
        <v>842.92</v>
      </c>
      <c r="H134" s="78">
        <v>916.59</v>
      </c>
      <c r="I134" s="77">
        <v>16.64</v>
      </c>
      <c r="J134" s="77">
        <v>17.47</v>
      </c>
      <c r="K134" s="78">
        <v>788.18</v>
      </c>
      <c r="L134" s="78">
        <v>827.59</v>
      </c>
      <c r="M134" s="78">
        <v>1558.63</v>
      </c>
      <c r="N134" s="78">
        <v>1636.56</v>
      </c>
      <c r="O134" s="79" t="s">
        <v>386</v>
      </c>
    </row>
    <row r="135" spans="1:15" x14ac:dyDescent="0.25">
      <c r="A135" s="75" t="s">
        <v>291</v>
      </c>
      <c r="B135" s="76" t="s">
        <v>290</v>
      </c>
      <c r="C135" s="77">
        <v>22.48</v>
      </c>
      <c r="D135" s="77">
        <v>24.36</v>
      </c>
      <c r="E135" s="78">
        <v>842</v>
      </c>
      <c r="F135" s="78">
        <v>998</v>
      </c>
      <c r="G135" s="78">
        <v>927</v>
      </c>
      <c r="H135" s="78">
        <v>1073</v>
      </c>
      <c r="I135" s="77">
        <v>17.63</v>
      </c>
      <c r="J135" s="77">
        <v>19.09</v>
      </c>
      <c r="K135" s="78">
        <v>1270.52</v>
      </c>
      <c r="L135" s="78">
        <v>1399.3</v>
      </c>
      <c r="M135" s="78">
        <v>1357.54</v>
      </c>
      <c r="N135" s="78">
        <v>1415.14</v>
      </c>
      <c r="O135" s="79" t="s">
        <v>366</v>
      </c>
    </row>
    <row r="136" spans="1:15" x14ac:dyDescent="0.25">
      <c r="A136" s="75" t="s">
        <v>293</v>
      </c>
      <c r="B136" s="76" t="s">
        <v>292</v>
      </c>
      <c r="C136" s="77">
        <v>19.82</v>
      </c>
      <c r="D136" s="77">
        <v>21.98</v>
      </c>
      <c r="E136" s="78">
        <v>715</v>
      </c>
      <c r="F136" s="78">
        <v>780</v>
      </c>
      <c r="G136" s="78">
        <v>986</v>
      </c>
      <c r="H136" s="78">
        <v>1075</v>
      </c>
      <c r="I136" s="77">
        <v>18.850000000000001</v>
      </c>
      <c r="J136" s="77">
        <v>20.55</v>
      </c>
      <c r="K136" s="78">
        <v>1204</v>
      </c>
      <c r="L136" s="78">
        <v>1312</v>
      </c>
      <c r="M136" s="78">
        <v>1046</v>
      </c>
      <c r="N136" s="78">
        <v>1140</v>
      </c>
      <c r="O136" s="79" t="s">
        <v>366</v>
      </c>
    </row>
    <row r="137" spans="1:15" x14ac:dyDescent="0.25">
      <c r="A137" s="75" t="s">
        <v>295</v>
      </c>
      <c r="B137" s="76" t="s">
        <v>294</v>
      </c>
      <c r="C137" s="77">
        <v>18.170000000000002</v>
      </c>
      <c r="D137" s="77">
        <v>19.760000000000002</v>
      </c>
      <c r="E137" s="78">
        <v>734.87</v>
      </c>
      <c r="F137" s="78">
        <v>800</v>
      </c>
      <c r="G137" s="78">
        <v>921.02</v>
      </c>
      <c r="H137" s="78">
        <v>1016.9</v>
      </c>
      <c r="I137" s="77">
        <v>17.47</v>
      </c>
      <c r="J137" s="77">
        <v>19.25</v>
      </c>
      <c r="K137" s="78">
        <v>1588.1</v>
      </c>
      <c r="L137" s="78">
        <v>1676.16</v>
      </c>
      <c r="M137" s="78">
        <v>1406.31</v>
      </c>
      <c r="N137" s="78">
        <v>1567.22</v>
      </c>
      <c r="O137" s="79" t="s">
        <v>386</v>
      </c>
    </row>
    <row r="138" spans="1:15" x14ac:dyDescent="0.25">
      <c r="A138" s="75" t="s">
        <v>297</v>
      </c>
      <c r="B138" s="76" t="s">
        <v>296</v>
      </c>
      <c r="C138" s="77">
        <v>21.2</v>
      </c>
      <c r="D138" s="77">
        <v>23.47</v>
      </c>
      <c r="E138" s="78">
        <v>607.76</v>
      </c>
      <c r="F138" s="78">
        <v>680.69</v>
      </c>
      <c r="G138" s="78">
        <v>630.23</v>
      </c>
      <c r="H138" s="78">
        <v>705.86</v>
      </c>
      <c r="I138" s="77">
        <v>17.25</v>
      </c>
      <c r="J138" s="77">
        <v>18.97</v>
      </c>
      <c r="K138" s="78">
        <v>607.76</v>
      </c>
      <c r="L138" s="78">
        <v>680.69</v>
      </c>
      <c r="M138" s="78">
        <v>630.23</v>
      </c>
      <c r="N138" s="78">
        <v>705.86</v>
      </c>
      <c r="O138" s="79" t="s">
        <v>477</v>
      </c>
    </row>
    <row r="139" spans="1:15" ht="63" x14ac:dyDescent="0.25">
      <c r="A139" s="75" t="s">
        <v>299</v>
      </c>
      <c r="B139" s="76" t="s">
        <v>298</v>
      </c>
      <c r="C139" s="77">
        <v>16.02</v>
      </c>
      <c r="D139" s="77">
        <v>18</v>
      </c>
      <c r="E139" s="78">
        <v>593.79</v>
      </c>
      <c r="F139" s="78">
        <v>603.53</v>
      </c>
      <c r="G139" s="78">
        <v>725.1</v>
      </c>
      <c r="H139" s="78">
        <v>736.99</v>
      </c>
      <c r="I139" s="77">
        <v>15.47</v>
      </c>
      <c r="J139" s="77">
        <v>17</v>
      </c>
      <c r="K139" s="78">
        <v>822.87</v>
      </c>
      <c r="L139" s="78">
        <v>836.37</v>
      </c>
      <c r="M139" s="78">
        <v>1025.4000000000001</v>
      </c>
      <c r="N139" s="78">
        <v>1042.22</v>
      </c>
      <c r="O139" s="79" t="s">
        <v>478</v>
      </c>
    </row>
    <row r="140" spans="1:15" ht="78.75" x14ac:dyDescent="0.25">
      <c r="A140" s="75" t="s">
        <v>301</v>
      </c>
      <c r="B140" s="76" t="s">
        <v>300</v>
      </c>
      <c r="C140" s="77">
        <v>16.64</v>
      </c>
      <c r="D140" s="77">
        <v>18</v>
      </c>
      <c r="E140" s="78">
        <v>942</v>
      </c>
      <c r="F140" s="78">
        <v>979</v>
      </c>
      <c r="G140" s="78">
        <v>993</v>
      </c>
      <c r="H140" s="78">
        <v>1041</v>
      </c>
      <c r="I140" s="77">
        <v>18.559999999999999</v>
      </c>
      <c r="J140" s="77">
        <v>19.86</v>
      </c>
      <c r="K140" s="78">
        <v>1533</v>
      </c>
      <c r="L140" s="78">
        <v>1543</v>
      </c>
      <c r="M140" s="78">
        <v>1110</v>
      </c>
      <c r="N140" s="78">
        <v>1170</v>
      </c>
      <c r="O140" s="79" t="s">
        <v>479</v>
      </c>
    </row>
    <row r="141" spans="1:15" ht="141.75" x14ac:dyDescent="0.25">
      <c r="A141" s="75" t="s">
        <v>303</v>
      </c>
      <c r="B141" s="76" t="s">
        <v>302</v>
      </c>
      <c r="C141" s="77">
        <v>18.16</v>
      </c>
      <c r="D141" s="77">
        <v>19.25</v>
      </c>
      <c r="E141" s="78">
        <v>1074</v>
      </c>
      <c r="F141" s="78">
        <v>1138</v>
      </c>
      <c r="G141" s="78">
        <v>966</v>
      </c>
      <c r="H141" s="78">
        <v>1024</v>
      </c>
      <c r="I141" s="77">
        <v>21.17</v>
      </c>
      <c r="J141" s="77">
        <v>22.44</v>
      </c>
      <c r="K141" s="78">
        <v>1625</v>
      </c>
      <c r="L141" s="78">
        <v>1722</v>
      </c>
      <c r="M141" s="78">
        <v>1276</v>
      </c>
      <c r="N141" s="78">
        <v>1352</v>
      </c>
      <c r="O141" s="79" t="s">
        <v>457</v>
      </c>
    </row>
    <row r="142" spans="1:15" ht="78.75" x14ac:dyDescent="0.25">
      <c r="A142" s="75" t="s">
        <v>305</v>
      </c>
      <c r="B142" s="76" t="s">
        <v>304</v>
      </c>
      <c r="C142" s="77">
        <v>21.73</v>
      </c>
      <c r="D142" s="77">
        <v>24.11</v>
      </c>
      <c r="E142" s="78">
        <v>645.70000000000005</v>
      </c>
      <c r="F142" s="78">
        <v>691.36</v>
      </c>
      <c r="G142" s="78">
        <v>826.27</v>
      </c>
      <c r="H142" s="78">
        <v>899.17</v>
      </c>
      <c r="I142" s="77">
        <v>17.989999999999998</v>
      </c>
      <c r="J142" s="77">
        <v>19.61</v>
      </c>
      <c r="K142" s="78">
        <v>3126.35</v>
      </c>
      <c r="L142" s="78">
        <v>3435.56</v>
      </c>
      <c r="M142" s="78">
        <v>1499.13</v>
      </c>
      <c r="N142" s="78">
        <v>1634.05</v>
      </c>
      <c r="O142" s="79" t="s">
        <v>480</v>
      </c>
    </row>
    <row r="143" spans="1:15" ht="110.25" x14ac:dyDescent="0.25">
      <c r="A143" s="75" t="s">
        <v>307</v>
      </c>
      <c r="B143" s="76" t="s">
        <v>306</v>
      </c>
      <c r="C143" s="77">
        <v>19.95</v>
      </c>
      <c r="D143" s="77">
        <v>22.31</v>
      </c>
      <c r="E143" s="78">
        <v>714.22</v>
      </c>
      <c r="F143" s="78">
        <v>759.84</v>
      </c>
      <c r="G143" s="78">
        <v>805.52</v>
      </c>
      <c r="H143" s="78">
        <v>859.84</v>
      </c>
      <c r="I143" s="77">
        <v>15.85</v>
      </c>
      <c r="J143" s="77">
        <v>17.23</v>
      </c>
      <c r="K143" s="78">
        <v>1234.57</v>
      </c>
      <c r="L143" s="78">
        <v>1334.06</v>
      </c>
      <c r="M143" s="78">
        <v>911.89</v>
      </c>
      <c r="N143" s="78">
        <v>903.83</v>
      </c>
      <c r="O143" s="79" t="s">
        <v>481</v>
      </c>
    </row>
    <row r="144" spans="1:15" ht="110.25" x14ac:dyDescent="0.25">
      <c r="A144" s="75" t="s">
        <v>309</v>
      </c>
      <c r="B144" s="76" t="s">
        <v>308</v>
      </c>
      <c r="C144" s="77">
        <v>23.43</v>
      </c>
      <c r="D144" s="77">
        <v>24.06</v>
      </c>
      <c r="E144" s="78">
        <v>1114.74</v>
      </c>
      <c r="F144" s="78">
        <v>1144.8399999999999</v>
      </c>
      <c r="G144" s="78">
        <v>954.09</v>
      </c>
      <c r="H144" s="78">
        <v>979.85</v>
      </c>
      <c r="I144" s="77">
        <v>18.89</v>
      </c>
      <c r="J144" s="77">
        <v>19.399999999999999</v>
      </c>
      <c r="K144" s="78">
        <v>1901.43</v>
      </c>
      <c r="L144" s="78">
        <v>1952.77</v>
      </c>
      <c r="M144" s="78">
        <v>1417.85</v>
      </c>
      <c r="N144" s="78">
        <v>1456.13</v>
      </c>
      <c r="O144" s="79" t="s">
        <v>482</v>
      </c>
    </row>
    <row r="145" spans="1:15" ht="63" x14ac:dyDescent="0.25">
      <c r="A145" s="75" t="s">
        <v>311</v>
      </c>
      <c r="B145" s="76" t="s">
        <v>310</v>
      </c>
      <c r="C145" s="77">
        <v>18.66</v>
      </c>
      <c r="D145" s="77">
        <v>20.51</v>
      </c>
      <c r="E145" s="78">
        <v>762.76</v>
      </c>
      <c r="F145" s="78">
        <v>861.49</v>
      </c>
      <c r="G145" s="78">
        <v>826.32</v>
      </c>
      <c r="H145" s="78">
        <v>968.73</v>
      </c>
      <c r="I145" s="77">
        <v>17.3</v>
      </c>
      <c r="J145" s="77">
        <v>19.010000000000002</v>
      </c>
      <c r="K145" s="78">
        <v>1464.65</v>
      </c>
      <c r="L145" s="78">
        <v>1503.39</v>
      </c>
      <c r="M145" s="78">
        <v>953.95</v>
      </c>
      <c r="N145" s="78">
        <v>962.88</v>
      </c>
      <c r="O145" s="79" t="s">
        <v>483</v>
      </c>
    </row>
    <row r="146" spans="1:15" x14ac:dyDescent="0.25">
      <c r="A146" s="75" t="s">
        <v>313</v>
      </c>
      <c r="B146" s="76" t="s">
        <v>312</v>
      </c>
      <c r="C146" s="77">
        <v>24.74</v>
      </c>
      <c r="D146" s="77">
        <v>26.53</v>
      </c>
      <c r="E146" s="78">
        <v>803</v>
      </c>
      <c r="F146" s="78">
        <v>876</v>
      </c>
      <c r="G146" s="78">
        <v>861</v>
      </c>
      <c r="H146" s="78">
        <v>935</v>
      </c>
      <c r="I146" s="77">
        <v>19.809999999999999</v>
      </c>
      <c r="J146" s="77">
        <v>22.06</v>
      </c>
      <c r="K146" s="78">
        <v>1635</v>
      </c>
      <c r="L146" s="78">
        <v>1768</v>
      </c>
      <c r="M146" s="78">
        <v>1283</v>
      </c>
      <c r="N146" s="78">
        <v>1409</v>
      </c>
      <c r="O146" s="79" t="s">
        <v>366</v>
      </c>
    </row>
    <row r="147" spans="1:15" ht="63" x14ac:dyDescent="0.25">
      <c r="A147" s="75" t="s">
        <v>315</v>
      </c>
      <c r="B147" s="76" t="s">
        <v>314</v>
      </c>
      <c r="C147" s="77">
        <v>18.3</v>
      </c>
      <c r="D147" s="77">
        <v>19.760000000000002</v>
      </c>
      <c r="E147" s="78">
        <v>876.63</v>
      </c>
      <c r="F147" s="78">
        <v>929.23</v>
      </c>
      <c r="G147" s="78">
        <v>778.83</v>
      </c>
      <c r="H147" s="78">
        <v>825.56</v>
      </c>
      <c r="I147" s="77">
        <v>25.58</v>
      </c>
      <c r="J147" s="77">
        <v>27.63</v>
      </c>
      <c r="K147" s="78">
        <v>1502.48</v>
      </c>
      <c r="L147" s="78">
        <v>1592.63</v>
      </c>
      <c r="M147" s="78">
        <v>918.04</v>
      </c>
      <c r="N147" s="78">
        <v>973.12</v>
      </c>
      <c r="O147" s="79" t="s">
        <v>484</v>
      </c>
    </row>
    <row r="148" spans="1:15" ht="94.5" x14ac:dyDescent="0.25">
      <c r="A148" s="75" t="s">
        <v>317</v>
      </c>
      <c r="B148" s="76" t="s">
        <v>316</v>
      </c>
      <c r="C148" s="77">
        <v>20.67</v>
      </c>
      <c r="D148" s="77">
        <v>22.38</v>
      </c>
      <c r="E148" s="78">
        <v>787.4</v>
      </c>
      <c r="F148" s="78">
        <v>835.36</v>
      </c>
      <c r="G148" s="78">
        <v>797.74</v>
      </c>
      <c r="H148" s="78">
        <v>863.42</v>
      </c>
      <c r="I148" s="77">
        <v>17.920000000000002</v>
      </c>
      <c r="J148" s="77">
        <v>19.059999999999999</v>
      </c>
      <c r="K148" s="78">
        <v>1508.41</v>
      </c>
      <c r="L148" s="78">
        <v>1627.92</v>
      </c>
      <c r="M148" s="78">
        <v>823.64</v>
      </c>
      <c r="N148" s="78">
        <v>864.03</v>
      </c>
      <c r="O148" s="79" t="s">
        <v>485</v>
      </c>
    </row>
    <row r="149" spans="1:15" x14ac:dyDescent="0.25">
      <c r="A149" s="75" t="s">
        <v>319</v>
      </c>
      <c r="B149" s="76" t="s">
        <v>318</v>
      </c>
      <c r="C149" s="77">
        <v>17.48</v>
      </c>
      <c r="D149" s="77">
        <v>19.440000000000001</v>
      </c>
      <c r="E149" s="78">
        <v>581</v>
      </c>
      <c r="F149" s="78">
        <v>674</v>
      </c>
      <c r="G149" s="78">
        <v>628</v>
      </c>
      <c r="H149" s="78">
        <v>711</v>
      </c>
      <c r="I149" s="77">
        <v>16.399999999999999</v>
      </c>
      <c r="J149" s="77">
        <v>18.45</v>
      </c>
      <c r="K149" s="78">
        <v>595</v>
      </c>
      <c r="L149" s="78">
        <v>675</v>
      </c>
      <c r="M149" s="78">
        <v>624</v>
      </c>
      <c r="N149" s="78">
        <v>705</v>
      </c>
      <c r="O149" s="79" t="s">
        <v>366</v>
      </c>
    </row>
    <row r="150" spans="1:15" ht="126" x14ac:dyDescent="0.25">
      <c r="A150" s="75" t="s">
        <v>321</v>
      </c>
      <c r="B150" s="76" t="s">
        <v>320</v>
      </c>
      <c r="C150" s="77">
        <v>26.85</v>
      </c>
      <c r="D150" s="77">
        <v>27.9</v>
      </c>
      <c r="E150" s="78">
        <v>865.45</v>
      </c>
      <c r="F150" s="78">
        <v>901.87</v>
      </c>
      <c r="G150" s="78">
        <v>953.52</v>
      </c>
      <c r="H150" s="78">
        <v>989.51</v>
      </c>
      <c r="I150" s="77">
        <v>19.45</v>
      </c>
      <c r="J150" s="77">
        <v>20.329999999999998</v>
      </c>
      <c r="K150" s="78">
        <v>1689.98</v>
      </c>
      <c r="L150" s="78">
        <v>1658.06</v>
      </c>
      <c r="M150" s="78">
        <v>1162.01</v>
      </c>
      <c r="N150" s="78">
        <v>1130.5899999999999</v>
      </c>
      <c r="O150" s="79" t="s">
        <v>486</v>
      </c>
    </row>
    <row r="151" spans="1:15" ht="47.25" x14ac:dyDescent="0.25">
      <c r="A151" s="75" t="s">
        <v>323</v>
      </c>
      <c r="B151" s="76" t="s">
        <v>322</v>
      </c>
      <c r="C151" s="77">
        <v>19.399999999999999</v>
      </c>
      <c r="D151" s="77">
        <v>20.18</v>
      </c>
      <c r="E151" s="78">
        <v>864</v>
      </c>
      <c r="F151" s="78">
        <v>907.2</v>
      </c>
      <c r="G151" s="78">
        <v>1169</v>
      </c>
      <c r="H151" s="78">
        <v>1227.45</v>
      </c>
      <c r="I151" s="77">
        <v>17.12</v>
      </c>
      <c r="J151" s="77">
        <v>17.98</v>
      </c>
      <c r="K151" s="78">
        <v>1139</v>
      </c>
      <c r="L151" s="78">
        <v>1195.95</v>
      </c>
      <c r="M151" s="78">
        <v>1145</v>
      </c>
      <c r="N151" s="78">
        <v>1202.25</v>
      </c>
      <c r="O151" s="79" t="s">
        <v>487</v>
      </c>
    </row>
    <row r="152" spans="1:15" x14ac:dyDescent="0.25">
      <c r="A152" s="75" t="s">
        <v>325</v>
      </c>
      <c r="B152" s="76" t="s">
        <v>324</v>
      </c>
      <c r="C152" s="77">
        <v>20.54</v>
      </c>
      <c r="D152" s="77">
        <v>21.73</v>
      </c>
      <c r="E152" s="78">
        <v>581.96</v>
      </c>
      <c r="F152" s="78">
        <v>676.44</v>
      </c>
      <c r="G152" s="78">
        <v>621.66999999999996</v>
      </c>
      <c r="H152" s="78">
        <v>735.35</v>
      </c>
      <c r="I152" s="77">
        <v>18.170000000000002</v>
      </c>
      <c r="J152" s="77">
        <v>18.8</v>
      </c>
      <c r="K152" s="78">
        <v>1099.08</v>
      </c>
      <c r="L152" s="78">
        <v>1161.8</v>
      </c>
      <c r="M152" s="78">
        <v>785.68</v>
      </c>
      <c r="N152" s="78">
        <v>880.3</v>
      </c>
      <c r="O152" s="79" t="s">
        <v>366</v>
      </c>
    </row>
    <row r="153" spans="1:15" ht="110.25" x14ac:dyDescent="0.25">
      <c r="A153" s="75" t="s">
        <v>327</v>
      </c>
      <c r="B153" s="76" t="s">
        <v>326</v>
      </c>
      <c r="C153" s="77">
        <v>20.059999999999999</v>
      </c>
      <c r="D153" s="77">
        <v>20.88</v>
      </c>
      <c r="E153" s="78">
        <v>1069</v>
      </c>
      <c r="F153" s="78">
        <v>1069</v>
      </c>
      <c r="G153" s="78">
        <v>1014</v>
      </c>
      <c r="H153" s="78">
        <v>1014</v>
      </c>
      <c r="I153" s="77">
        <v>17.22</v>
      </c>
      <c r="J153" s="77">
        <v>18.43</v>
      </c>
      <c r="K153" s="78">
        <v>1593.63</v>
      </c>
      <c r="L153" s="78">
        <v>1654.44</v>
      </c>
      <c r="M153" s="78">
        <v>1267.1199999999999</v>
      </c>
      <c r="N153" s="78">
        <v>1635.29</v>
      </c>
      <c r="O153" s="79" t="s">
        <v>488</v>
      </c>
    </row>
    <row r="154" spans="1:15" ht="47.25" x14ac:dyDescent="0.25">
      <c r="A154" s="75" t="s">
        <v>329</v>
      </c>
      <c r="B154" s="76" t="s">
        <v>328</v>
      </c>
      <c r="C154" s="77">
        <v>16.7</v>
      </c>
      <c r="D154" s="77">
        <v>18.68</v>
      </c>
      <c r="E154" s="78">
        <v>546.26</v>
      </c>
      <c r="F154" s="78">
        <v>610.35</v>
      </c>
      <c r="G154" s="78">
        <v>676.94</v>
      </c>
      <c r="H154" s="78">
        <v>848.38</v>
      </c>
      <c r="I154" s="77">
        <v>16.079999999999998</v>
      </c>
      <c r="J154" s="77">
        <v>18</v>
      </c>
      <c r="K154" s="78">
        <v>1292.79</v>
      </c>
      <c r="L154" s="78">
        <v>1466.82</v>
      </c>
      <c r="M154" s="78">
        <v>977.41</v>
      </c>
      <c r="N154" s="78">
        <v>1281.3900000000001</v>
      </c>
      <c r="O154" s="79" t="s">
        <v>489</v>
      </c>
    </row>
    <row r="155" spans="1:15" ht="63" x14ac:dyDescent="0.25">
      <c r="A155" s="75" t="s">
        <v>331</v>
      </c>
      <c r="B155" s="76" t="s">
        <v>330</v>
      </c>
      <c r="C155" s="77">
        <v>21.19</v>
      </c>
      <c r="D155" s="77">
        <v>23.2</v>
      </c>
      <c r="E155" s="78">
        <v>768.49</v>
      </c>
      <c r="F155" s="78">
        <v>783.86</v>
      </c>
      <c r="G155" s="78">
        <v>855.13</v>
      </c>
      <c r="H155" s="78">
        <v>872.23</v>
      </c>
      <c r="I155" s="77">
        <v>17.739999999999998</v>
      </c>
      <c r="J155" s="77">
        <v>18.43</v>
      </c>
      <c r="K155" s="78">
        <v>2249.13</v>
      </c>
      <c r="L155" s="78">
        <v>2343.8200000000002</v>
      </c>
      <c r="M155" s="78">
        <v>1500.42</v>
      </c>
      <c r="N155" s="78">
        <v>1563.59</v>
      </c>
      <c r="O155" s="79" t="s">
        <v>490</v>
      </c>
    </row>
    <row r="156" spans="1:15" x14ac:dyDescent="0.25">
      <c r="A156" s="80" t="s">
        <v>333</v>
      </c>
      <c r="B156" s="81" t="s">
        <v>332</v>
      </c>
      <c r="C156" s="82">
        <v>21.89</v>
      </c>
      <c r="D156" s="82">
        <v>23.86</v>
      </c>
      <c r="E156" s="83">
        <v>897</v>
      </c>
      <c r="F156" s="83">
        <v>933.15</v>
      </c>
      <c r="G156" s="83">
        <v>1025</v>
      </c>
      <c r="H156" s="83">
        <v>1072.3599999999999</v>
      </c>
      <c r="I156" s="82">
        <v>19.02</v>
      </c>
      <c r="J156" s="82">
        <v>19.5</v>
      </c>
      <c r="K156" s="83">
        <v>1484</v>
      </c>
      <c r="L156" s="83">
        <v>1521.1</v>
      </c>
      <c r="M156" s="83">
        <v>1808</v>
      </c>
      <c r="N156" s="83">
        <v>1853.2</v>
      </c>
      <c r="O156" s="84" t="s">
        <v>366</v>
      </c>
    </row>
    <row r="163" spans="1:7" x14ac:dyDescent="0.25">
      <c r="A163" s="51"/>
      <c r="B163" s="51"/>
      <c r="C163" s="51"/>
      <c r="D163" s="51"/>
      <c r="E163" s="51"/>
      <c r="F163" s="51"/>
      <c r="G163" s="51"/>
    </row>
    <row r="164" spans="1:7" x14ac:dyDescent="0.25">
      <c r="A164" s="51"/>
      <c r="B164" s="51"/>
      <c r="C164" s="51"/>
      <c r="D164" s="51"/>
      <c r="E164" s="51"/>
      <c r="F164" s="51"/>
      <c r="G164" s="51"/>
    </row>
    <row r="165" spans="1:7" x14ac:dyDescent="0.25">
      <c r="A165" s="51"/>
      <c r="B165" s="51"/>
      <c r="C165" s="51"/>
      <c r="D165" s="51"/>
      <c r="E165" s="51"/>
      <c r="F165" s="51"/>
      <c r="G165" s="51"/>
    </row>
    <row r="166" spans="1:7" x14ac:dyDescent="0.25">
      <c r="A166" s="51"/>
      <c r="B166" s="51"/>
      <c r="C166" s="51"/>
      <c r="D166" s="51"/>
      <c r="E166" s="51"/>
      <c r="F166" s="51"/>
      <c r="G166" s="51"/>
    </row>
    <row r="167" spans="1:7" x14ac:dyDescent="0.25">
      <c r="A167" s="51"/>
      <c r="B167" s="51"/>
      <c r="C167" s="51"/>
      <c r="D167" s="51"/>
      <c r="E167" s="51"/>
      <c r="F167" s="51"/>
      <c r="G167" s="51"/>
    </row>
    <row r="168" spans="1:7" x14ac:dyDescent="0.25">
      <c r="A168" s="52"/>
      <c r="B168" s="52"/>
      <c r="C168" s="52"/>
      <c r="D168" s="52"/>
      <c r="E168" s="52"/>
      <c r="F168" s="52"/>
    </row>
  </sheetData>
  <sheetProtection algorithmName="SHA-512" hashValue="rBN0qUEw20791jh2tnoeQ3Tqifwp2MkPLW+vGJtm2LHt7fs9iSv/MI3OhEim1BNqZKkrXeAVf9IY9k4s6d9NRw==" saltValue="U4kT5AEONJjP2R7ej+jQ0w=="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FB2A22540C4746939A1438D71FEB8B" ma:contentTypeVersion="6" ma:contentTypeDescription="Create a new document." ma:contentTypeScope="" ma:versionID="f38e1bffef2fe72cad351a5d7c828649">
  <xsd:schema xmlns:xsd="http://www.w3.org/2001/XMLSchema" xmlns:xs="http://www.w3.org/2001/XMLSchema" xmlns:p="http://schemas.microsoft.com/office/2006/metadata/properties" xmlns:ns2="474e43ad-5dfb-4b4c-9674-4a4e9fddf87a" xmlns:ns3="ad302d53-057a-41f1-8061-1d3584f460da" targetNamespace="http://schemas.microsoft.com/office/2006/metadata/properties" ma:root="true" ma:fieldsID="70d77df11d53b92ce05437e46f4cdf3b" ns2:_="" ns3:_="">
    <xsd:import namespace="474e43ad-5dfb-4b4c-9674-4a4e9fddf87a"/>
    <xsd:import namespace="ad302d53-057a-41f1-8061-1d3584f460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e43ad-5dfb-4b4c-9674-4a4e9fddf8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302d53-057a-41f1-8061-1d3584f460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157D1-E886-41FB-A7C2-CD11973F6168}">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74e43ad-5dfb-4b4c-9674-4a4e9fddf87a"/>
    <ds:schemaRef ds:uri="http://purl.org/dc/terms/"/>
    <ds:schemaRef ds:uri="ad302d53-057a-41f1-8061-1d3584f460da"/>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53C87A03-C616-46F7-A6FF-1621E7AD2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4e43ad-5dfb-4b4c-9674-4a4e9fddf87a"/>
    <ds:schemaRef ds:uri="ad302d53-057a-41f1-8061-1d3584f460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D1CDA1-DE1B-409A-BF1A-3F5DA6FB7B1C}">
  <ds:schemaRefs>
    <ds:schemaRef ds:uri="http://schemas.microsoft.com/sharepoint/v3/contenttype/forms"/>
  </ds:schemaRefs>
</ds:datastoreItem>
</file>

<file path=docMetadata/LabelInfo.xml><?xml version="1.0" encoding="utf-8"?>
<clbl:labelList xmlns:clbl="http://schemas.microsoft.com/office/2020/mipLabelMetadata">
  <clbl:label id="{3253a20d-c735-4bfe-a8b7-3e6ab37f5f90}" enabled="0" method="" siteId="{3253a20d-c735-4bfe-a8b7-3e6ab37f5f9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Spend return (2024 to 2025)</vt:lpstr>
      <vt:lpstr>Fee rates (2024 to 2025)</vt:lpstr>
      <vt:lpstr>Outputs</vt:lpstr>
      <vt:lpstr>Source - Dropdowns</vt:lpstr>
      <vt:lpstr>Source - LA list</vt:lpstr>
      <vt:lpstr>2023-24 MSIF Allocations</vt:lpstr>
      <vt:lpstr>2023-24 MSIF WF Allocations</vt:lpstr>
      <vt:lpstr>2024-25 MSIF Allocations</vt:lpstr>
      <vt:lpstr>2023-24 Fee Rate Reporting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James Mackintosh  - CED F</cp:lastModifiedBy>
  <dcterms:created xsi:type="dcterms:W3CDTF">2024-02-06T15:10:58Z</dcterms:created>
  <dcterms:modified xsi:type="dcterms:W3CDTF">2024-06-19T10:25:03Z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0x01010007FB2A22540C4746939A1438D71FEB8B</vt:lpwstr>
  </property>
  <property fmtid="{D5CDD505-2E9C-101B-9397-08002B2CF9AE}" pid="3" name="MediaServiceImageTags">
    <vt:lpwstr/>
  </property>
  <property fmtid="{D5CDD505-2E9C-101B-9397-08002B2CF9AE}" pid="4" name="TaxCatchAll">
    <vt:lpwstr/>
  </property>
</Properties>
</file>